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tartalék!$A$1:$L$79</definedName>
  </definedNames>
  <calcPr calcId="162913"/>
</workbook>
</file>

<file path=xl/calcChain.xml><?xml version="1.0" encoding="utf-8"?>
<calcChain xmlns="http://schemas.openxmlformats.org/spreadsheetml/2006/main">
  <c r="G19" i="2" l="1"/>
  <c r="F38" i="2" l="1"/>
  <c r="G42" i="2" l="1"/>
  <c r="G29" i="2"/>
  <c r="J37" i="2"/>
  <c r="F37" i="2"/>
  <c r="I37" i="2" s="1"/>
  <c r="E37" i="2"/>
  <c r="J36" i="2"/>
  <c r="F36" i="2"/>
  <c r="I36" i="2" s="1"/>
  <c r="E36" i="2"/>
  <c r="F19" i="2"/>
  <c r="H37" i="2" l="1"/>
  <c r="K37" i="2" s="1"/>
  <c r="H36" i="2"/>
  <c r="K36" i="2" s="1"/>
  <c r="F56" i="2" l="1"/>
  <c r="G62" i="2" l="1"/>
  <c r="I72" i="2" l="1"/>
  <c r="I12" i="2"/>
  <c r="I14" i="2" s="1"/>
  <c r="J12" i="2"/>
  <c r="J14" i="2" s="1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I30" i="2"/>
  <c r="J30" i="2"/>
  <c r="I31" i="2"/>
  <c r="J31" i="2"/>
  <c r="I32" i="2"/>
  <c r="J32" i="2"/>
  <c r="I33" i="2"/>
  <c r="J33" i="2"/>
  <c r="I34" i="2"/>
  <c r="J34" i="2"/>
  <c r="I35" i="2"/>
  <c r="J35" i="2"/>
  <c r="J38" i="2"/>
  <c r="I42" i="2"/>
  <c r="I43" i="2" s="1"/>
  <c r="J42" i="2"/>
  <c r="J43" i="2" s="1"/>
  <c r="I47" i="2"/>
  <c r="J47" i="2"/>
  <c r="I48" i="2"/>
  <c r="J48" i="2"/>
  <c r="I49" i="2"/>
  <c r="J49" i="2"/>
  <c r="I50" i="2"/>
  <c r="J50" i="2"/>
  <c r="I51" i="2"/>
  <c r="J51" i="2"/>
  <c r="I52" i="2"/>
  <c r="J52" i="2"/>
  <c r="I56" i="2"/>
  <c r="J56" i="2"/>
  <c r="I57" i="2"/>
  <c r="J57" i="2"/>
  <c r="I58" i="2"/>
  <c r="J58" i="2"/>
  <c r="J59" i="2"/>
  <c r="I62" i="2"/>
  <c r="J62" i="2"/>
  <c r="I63" i="2"/>
  <c r="J63" i="2"/>
  <c r="I64" i="2"/>
  <c r="J64" i="2"/>
  <c r="I68" i="2"/>
  <c r="J68" i="2"/>
  <c r="I69" i="2"/>
  <c r="J69" i="2"/>
  <c r="I70" i="2"/>
  <c r="J70" i="2"/>
  <c r="I71" i="2"/>
  <c r="J71" i="2"/>
  <c r="J72" i="2"/>
  <c r="I73" i="2"/>
  <c r="J73" i="2"/>
  <c r="I74" i="2"/>
  <c r="J74" i="2"/>
  <c r="H73" i="2"/>
  <c r="H74" i="2"/>
  <c r="H72" i="2"/>
  <c r="H71" i="2"/>
  <c r="H70" i="2"/>
  <c r="H69" i="2"/>
  <c r="H68" i="2"/>
  <c r="H64" i="2"/>
  <c r="H63" i="2"/>
  <c r="H62" i="2"/>
  <c r="H58" i="2"/>
  <c r="H57" i="2"/>
  <c r="H56" i="2"/>
  <c r="H52" i="2"/>
  <c r="H51" i="2"/>
  <c r="H50" i="2"/>
  <c r="H49" i="2"/>
  <c r="H48" i="2"/>
  <c r="H47" i="2"/>
  <c r="H42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2" i="2"/>
  <c r="F75" i="2"/>
  <c r="F65" i="2"/>
  <c r="F59" i="2"/>
  <c r="F53" i="2"/>
  <c r="F43" i="2"/>
  <c r="H38" i="2"/>
  <c r="I19" i="2"/>
  <c r="F14" i="2"/>
  <c r="D75" i="2"/>
  <c r="D65" i="2"/>
  <c r="D59" i="2"/>
  <c r="D53" i="2"/>
  <c r="D43" i="2"/>
  <c r="D29" i="2"/>
  <c r="D39" i="2" s="1"/>
  <c r="D14" i="2"/>
  <c r="I65" i="2" l="1"/>
  <c r="J65" i="2"/>
  <c r="J53" i="2"/>
  <c r="I59" i="2"/>
  <c r="I53" i="2"/>
  <c r="J75" i="2"/>
  <c r="J76" i="2" s="1"/>
  <c r="I75" i="2"/>
  <c r="J29" i="2"/>
  <c r="I38" i="2"/>
  <c r="D76" i="2"/>
  <c r="F39" i="2"/>
  <c r="F76" i="2"/>
  <c r="D44" i="2"/>
  <c r="I76" i="2" l="1"/>
  <c r="I39" i="2"/>
  <c r="I44" i="2" s="1"/>
  <c r="I79" i="2" s="1"/>
  <c r="D79" i="2"/>
  <c r="F44" i="2"/>
  <c r="D77" i="2"/>
  <c r="I77" i="2" l="1"/>
  <c r="F77" i="2"/>
  <c r="F79" i="2"/>
  <c r="J19" i="2" l="1"/>
  <c r="J39" i="2" s="1"/>
  <c r="J44" i="2" s="1"/>
  <c r="H19" i="2"/>
  <c r="G39" i="2"/>
  <c r="H39" i="2" s="1"/>
  <c r="C39" i="2"/>
  <c r="E38" i="2"/>
  <c r="J77" i="2" l="1"/>
  <c r="J79" i="2"/>
  <c r="K38" i="2"/>
  <c r="E39" i="2" l="1"/>
  <c r="G75" i="2" l="1"/>
  <c r="H75" i="2" s="1"/>
  <c r="G65" i="2"/>
  <c r="H65" i="2" s="1"/>
  <c r="G59" i="2"/>
  <c r="H59" i="2" s="1"/>
  <c r="G53" i="2"/>
  <c r="H53" i="2" s="1"/>
  <c r="G43" i="2"/>
  <c r="H43" i="2" s="1"/>
  <c r="G14" i="2"/>
  <c r="H14" i="2" s="1"/>
  <c r="E69" i="2"/>
  <c r="E70" i="2"/>
  <c r="K70" i="2" s="1"/>
  <c r="E71" i="2"/>
  <c r="E72" i="2"/>
  <c r="E73" i="2"/>
  <c r="E74" i="2"/>
  <c r="K74" i="2" s="1"/>
  <c r="E68" i="2"/>
  <c r="E63" i="2"/>
  <c r="K63" i="2" s="1"/>
  <c r="E64" i="2"/>
  <c r="K64" i="2" s="1"/>
  <c r="E62" i="2"/>
  <c r="K62" i="2" s="1"/>
  <c r="E57" i="2"/>
  <c r="K57" i="2" s="1"/>
  <c r="E58" i="2"/>
  <c r="E56" i="2"/>
  <c r="E48" i="2"/>
  <c r="K48" i="2" s="1"/>
  <c r="E49" i="2"/>
  <c r="K49" i="2" s="1"/>
  <c r="E50" i="2"/>
  <c r="K50" i="2" s="1"/>
  <c r="E51" i="2"/>
  <c r="K51" i="2" s="1"/>
  <c r="E52" i="2"/>
  <c r="K52" i="2" s="1"/>
  <c r="E47" i="2"/>
  <c r="K47" i="2" s="1"/>
  <c r="E42" i="2"/>
  <c r="E20" i="2"/>
  <c r="K20" i="2" s="1"/>
  <c r="E21" i="2"/>
  <c r="K21" i="2" s="1"/>
  <c r="E22" i="2"/>
  <c r="E23" i="2"/>
  <c r="K23" i="2" s="1"/>
  <c r="E24" i="2"/>
  <c r="K24" i="2" s="1"/>
  <c r="E25" i="2"/>
  <c r="K25" i="2" s="1"/>
  <c r="E26" i="2"/>
  <c r="E27" i="2"/>
  <c r="K27" i="2" s="1"/>
  <c r="E28" i="2"/>
  <c r="K28" i="2" s="1"/>
  <c r="E29" i="2"/>
  <c r="K29" i="2" s="1"/>
  <c r="E30" i="2"/>
  <c r="E31" i="2"/>
  <c r="K31" i="2" s="1"/>
  <c r="E32" i="2"/>
  <c r="K32" i="2" s="1"/>
  <c r="E33" i="2"/>
  <c r="K33" i="2" s="1"/>
  <c r="E34" i="2"/>
  <c r="E35" i="2"/>
  <c r="K35" i="2" s="1"/>
  <c r="E19" i="2"/>
  <c r="K19" i="2" s="1"/>
  <c r="E12" i="2"/>
  <c r="K34" i="2" l="1"/>
  <c r="K26" i="2"/>
  <c r="K22" i="2"/>
  <c r="K30" i="2"/>
  <c r="K39" i="2" s="1"/>
  <c r="K12" i="2"/>
  <c r="K14" i="2" s="1"/>
  <c r="K56" i="2"/>
  <c r="K73" i="2"/>
  <c r="K69" i="2"/>
  <c r="K42" i="2"/>
  <c r="K43" i="2" s="1"/>
  <c r="G76" i="2"/>
  <c r="H76" i="2" s="1"/>
  <c r="K72" i="2"/>
  <c r="K58" i="2"/>
  <c r="K68" i="2"/>
  <c r="K71" i="2"/>
  <c r="G44" i="2"/>
  <c r="H44" i="2" s="1"/>
  <c r="K44" i="2" l="1"/>
  <c r="G79" i="2"/>
  <c r="H79" i="2" s="1"/>
  <c r="G77" i="2"/>
  <c r="H77" i="2" s="1"/>
  <c r="C75" i="2"/>
  <c r="E75" i="2" s="1"/>
  <c r="C59" i="2"/>
  <c r="E59" i="2" s="1"/>
  <c r="C53" i="2"/>
  <c r="E53" i="2" s="1"/>
  <c r="C65" i="2" l="1"/>
  <c r="E65" i="2" s="1"/>
  <c r="C43" i="2"/>
  <c r="E43" i="2" s="1"/>
  <c r="C14" i="2"/>
  <c r="E14" i="2" s="1"/>
  <c r="K75" i="2" l="1"/>
  <c r="K53" i="2"/>
  <c r="K59" i="2"/>
  <c r="C76" i="2"/>
  <c r="E76" i="2" s="1"/>
  <c r="K65" i="2"/>
  <c r="K76" i="2" l="1"/>
  <c r="C44" i="2"/>
  <c r="K77" i="2" l="1"/>
  <c r="K79" i="2"/>
  <c r="C79" i="2"/>
  <c r="E79" i="2" s="1"/>
  <c r="E44" i="2"/>
  <c r="C77" i="2"/>
  <c r="E77" i="2" s="1"/>
</calcChain>
</file>

<file path=xl/sharedStrings.xml><?xml version="1.0" encoding="utf-8"?>
<sst xmlns="http://schemas.openxmlformats.org/spreadsheetml/2006/main" count="120" uniqueCount="79">
  <si>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</si>
  <si>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</si>
  <si>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</si>
  <si>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</si>
  <si>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</si>
  <si>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</si>
  <si>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</si>
  <si>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</si>
  <si>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</si>
  <si>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</si>
  <si>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</si>
  <si>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</si>
  <si>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</si>
  <si>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</si>
  <si>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</si>
  <si>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</si>
  <si>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</si>
  <si>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</si>
  <si>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</si>
  <si>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</si>
  <si>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</si>
  <si>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</si>
  <si>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</si>
  <si>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</si>
  <si>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</si>
  <si>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</si>
  <si>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</si>
  <si>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</si>
  <si>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</si>
  <si>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</si>
  <si>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</si>
  <si>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</si>
  <si>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</si>
  <si>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</si>
  <si>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</si>
  <si>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</si>
  <si>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</si>
  <si>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</si>
  <si>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</si>
  <si>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</si>
  <si>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</si>
  <si>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</si>
  <si>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Testkamera beszerzése</t>
  </si>
  <si>
    <t>Ingyenes tanfolyam indítása kerületi lakosok részére</t>
  </si>
  <si>
    <t>Nyílászáró pályázat</t>
  </si>
  <si>
    <t>Magasnyomású mosóberendezések beszerzése pályázat társasházak részére</t>
  </si>
  <si>
    <t>Központilag kezelt közrendvédelmi, környezetvédelmi pályázatok és feladatok összesen (1+2+…+5)</t>
  </si>
  <si>
    <t>Központilag kezelt kerület-fejlesztési pályázatok és feladatok összesen (1+2+3)</t>
  </si>
  <si>
    <t>Tartalék előirányzat mindösszesen (7100 +7200 +7300)</t>
  </si>
  <si>
    <t>Civil Korzó</t>
  </si>
  <si>
    <t>Intézmények jutalom kerete</t>
  </si>
  <si>
    <t>Központilag kezelt közművelődési és egészségügyi pályázatok és feladatok  összesen (1+2+…+7)</t>
  </si>
  <si>
    <t>Egészségügyi szolgáltatók támogatása</t>
  </si>
  <si>
    <t xml:space="preserve">Kultúrnegyed Katalizátor pályázat 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</si>
  <si>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</si>
  <si>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</si>
  <si>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</si>
  <si>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2024. évi költségvetési tartalék előirányzatok</t>
  </si>
  <si>
    <t>Céltartalék 2024.</t>
  </si>
  <si>
    <t>Út, járda és szegélyfelújítások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</si>
  <si>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</si>
  <si>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</si>
  <si>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Központilag kezelt gyermekeket, családokat támogató pályázatok összesen (1+2+3)</t>
  </si>
  <si>
    <t>Rózsák tere műemlék illemhely felújítása</t>
  </si>
  <si>
    <t>Társasházak részére energiahatékonysági és klímavédelmi pályázat</t>
  </si>
  <si>
    <t>Környezet-egészségügyi feladatok</t>
  </si>
  <si>
    <t>Módosítás</t>
  </si>
  <si>
    <t>Tartalék előirányzat mindösszesen (5+8)</t>
  </si>
  <si>
    <t xml:space="preserve">Szociális ágazati összevont pótlék </t>
  </si>
  <si>
    <t>Egészségügyi kiegészítő pótlék</t>
  </si>
  <si>
    <t>Tartalék előirányzat mindösszesen (3+4)</t>
  </si>
  <si>
    <t>Tartalék előirányzat mindösszesen (6+7)</t>
  </si>
  <si>
    <t>Működési célra 
(K513. rovaton) (3+6)</t>
  </si>
  <si>
    <t>Felhalmozási célra 
(K89. rovaton) (4+7)</t>
  </si>
  <si>
    <t>Módosított céltartalék 2024.</t>
  </si>
  <si>
    <t>ezer Ft</t>
  </si>
  <si>
    <t>Otthonvédelmi program (hevederzár 500 ezer Ft, CO érzékelő 3.800 ezer Ft)</t>
  </si>
  <si>
    <t>Központilag kezelt ágazati feladatok összesen (1+2+…+)</t>
  </si>
  <si>
    <t>Intézmények működési kiadása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</si>
</sst>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12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3" fontId="6" fillId="0" borderId="7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3" fontId="5" fillId="0" borderId="13" xfId="0" applyNumberFormat="1" applyFont="1" applyFill="1" applyBorder="1" applyAlignment="1">
      <alignment vertical="center"/>
    </xf>
    <xf numFmtId="3" fontId="6" fillId="0" borderId="18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3" fontId="5" fillId="0" borderId="13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3" fontId="6" fillId="0" borderId="21" xfId="0" applyNumberFormat="1" applyFont="1" applyFill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3" fontId="5" fillId="0" borderId="11" xfId="0" applyNumberFormat="1" applyFont="1" applyFill="1" applyBorder="1" applyAlignment="1">
      <alignment vertical="center"/>
    </xf>
    <xf numFmtId="3" fontId="5" fillId="0" borderId="14" xfId="0" applyNumberFormat="1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wrapText="1"/>
    </xf>
    <xf numFmtId="3" fontId="6" fillId="0" borderId="23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3" fontId="5" fillId="0" borderId="22" xfId="0" applyNumberFormat="1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horizontal="left" vertical="center"/>
    </xf>
    <xf numFmtId="0" fontId="6" fillId="0" borderId="24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right" vertical="center"/>
    </xf>
    <xf numFmtId="3" fontId="6" fillId="0" borderId="26" xfId="0" applyNumberFormat="1" applyFont="1" applyFill="1" applyBorder="1" applyAlignment="1">
      <alignment horizontal="right" vertical="center"/>
    </xf>
    <xf numFmtId="3" fontId="6" fillId="0" borderId="11" xfId="0" applyNumberFormat="1" applyFont="1" applyFill="1" applyBorder="1" applyAlignment="1">
      <alignment horizontal="right" vertical="center"/>
    </xf>
    <xf numFmtId="3" fontId="6" fillId="0" borderId="22" xfId="0" applyNumberFormat="1" applyFont="1" applyFill="1" applyBorder="1" applyAlignment="1">
      <alignment horizontal="right" vertical="center"/>
    </xf>
    <xf numFmtId="3" fontId="5" fillId="0" borderId="12" xfId="0" applyNumberFormat="1" applyFont="1" applyFill="1" applyBorder="1" applyAlignment="1">
      <alignment horizontal="right" vertical="center"/>
    </xf>
    <xf numFmtId="3" fontId="6" fillId="0" borderId="12" xfId="0" applyNumberFormat="1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3" fontId="6" fillId="0" borderId="2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vertical="center"/>
    </xf>
    <xf numFmtId="3" fontId="5" fillId="0" borderId="26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vertical="center"/>
    </xf>
    <xf numFmtId="3" fontId="5" fillId="2" borderId="34" xfId="0" applyNumberFormat="1" applyFont="1" applyFill="1" applyBorder="1" applyAlignment="1">
      <alignment horizontal="right" vertical="center"/>
    </xf>
    <xf numFmtId="3" fontId="6" fillId="0" borderId="41" xfId="0" applyNumberFormat="1" applyFont="1" applyFill="1" applyBorder="1" applyAlignment="1">
      <alignment horizontal="right" vertical="center"/>
    </xf>
    <xf numFmtId="3" fontId="5" fillId="0" borderId="34" xfId="0" applyNumberFormat="1" applyFont="1" applyFill="1" applyBorder="1" applyAlignment="1">
      <alignment horizontal="right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vertical="center"/>
    </xf>
    <xf numFmtId="3" fontId="6" fillId="0" borderId="2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vertical="center"/>
    </xf>
    <xf numFmtId="3" fontId="5" fillId="2" borderId="20" xfId="0" applyNumberFormat="1" applyFont="1" applyFill="1" applyBorder="1" applyAlignment="1">
      <alignment horizontal="right" vertical="center"/>
    </xf>
    <xf numFmtId="3" fontId="5" fillId="0" borderId="32" xfId="0" applyNumberFormat="1" applyFont="1" applyFill="1" applyBorder="1" applyAlignment="1">
      <alignment vertical="center"/>
    </xf>
    <xf numFmtId="3" fontId="5" fillId="0" borderId="29" xfId="0" applyNumberFormat="1" applyFont="1" applyFill="1" applyBorder="1" applyAlignment="1">
      <alignment horizontal="right" vertical="center"/>
    </xf>
    <xf numFmtId="3" fontId="5" fillId="0" borderId="47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vertical="center"/>
    </xf>
    <xf numFmtId="3" fontId="5" fillId="2" borderId="13" xfId="0" applyNumberFormat="1" applyFont="1" applyFill="1" applyBorder="1" applyAlignment="1">
      <alignment horizontal="right" vertical="center"/>
    </xf>
    <xf numFmtId="3" fontId="6" fillId="0" borderId="47" xfId="0" applyNumberFormat="1" applyFont="1" applyFill="1" applyBorder="1" applyAlignment="1">
      <alignment horizontal="right" vertical="center"/>
    </xf>
    <xf numFmtId="3" fontId="6" fillId="0" borderId="48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view="pageBreakPreview" zoomScale="70" zoomScaleNormal="75" zoomScaleSheetLayoutView="70" workbookViewId="0">
      <pane xSplit="2" ySplit="7" topLeftCell="C23" activePane="bottomRight" state="frozen"/>
      <selection pane="topRight" activeCell="C1" sqref="C1"/>
      <selection pane="bottomLeft" activeCell="A8" sqref="A8"/>
      <selection pane="bottomRight" activeCell="J39" sqref="J39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11" width="19" style="1" customWidth="1"/>
    <col min="12" max="12" width="12.5703125" style="1" customWidth="1"/>
    <col min="13" max="16384" width="9.140625" style="1"/>
  </cols>
  <sheetData>
    <row r="1" spans="1:12" ht="28.5" customHeight="1" x14ac:dyDescent="0.2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x14ac:dyDescent="0.2">
      <c r="A2" s="88" t="s">
        <v>57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ht="19.5" thickBot="1" x14ac:dyDescent="0.25">
      <c r="C3" s="2"/>
      <c r="E3" s="2"/>
      <c r="F3" s="2"/>
      <c r="K3" s="82" t="s">
        <v>75</v>
      </c>
    </row>
    <row r="4" spans="1:12" ht="26.25" customHeight="1" x14ac:dyDescent="0.2">
      <c r="A4" s="89" t="s">
        <v>17</v>
      </c>
      <c r="B4" s="89" t="s">
        <v>1</v>
      </c>
      <c r="C4" s="83" t="s">
        <v>58</v>
      </c>
      <c r="D4" s="84"/>
      <c r="E4" s="84"/>
      <c r="F4" s="85" t="s">
        <v>66</v>
      </c>
      <c r="G4" s="86"/>
      <c r="H4" s="87"/>
      <c r="I4" s="86" t="s">
        <v>74</v>
      </c>
      <c r="J4" s="86"/>
      <c r="K4" s="87"/>
      <c r="L4" s="89" t="s">
        <v>13</v>
      </c>
    </row>
    <row r="5" spans="1:12" ht="18.75" customHeight="1" x14ac:dyDescent="0.2">
      <c r="A5" s="90"/>
      <c r="B5" s="90"/>
      <c r="C5" s="92" t="s">
        <v>14</v>
      </c>
      <c r="D5" s="107" t="s">
        <v>15</v>
      </c>
      <c r="E5" s="101" t="s">
        <v>70</v>
      </c>
      <c r="F5" s="95" t="s">
        <v>14</v>
      </c>
      <c r="G5" s="104" t="s">
        <v>15</v>
      </c>
      <c r="H5" s="98" t="s">
        <v>71</v>
      </c>
      <c r="I5" s="107" t="s">
        <v>72</v>
      </c>
      <c r="J5" s="104" t="s">
        <v>73</v>
      </c>
      <c r="K5" s="98" t="s">
        <v>67</v>
      </c>
      <c r="L5" s="90"/>
    </row>
    <row r="6" spans="1:12" x14ac:dyDescent="0.2">
      <c r="A6" s="90"/>
      <c r="B6" s="90"/>
      <c r="C6" s="93"/>
      <c r="D6" s="108"/>
      <c r="E6" s="102"/>
      <c r="F6" s="96"/>
      <c r="G6" s="105"/>
      <c r="H6" s="99"/>
      <c r="I6" s="110"/>
      <c r="J6" s="105"/>
      <c r="K6" s="99"/>
      <c r="L6" s="90"/>
    </row>
    <row r="7" spans="1:12" x14ac:dyDescent="0.2">
      <c r="A7" s="91"/>
      <c r="B7" s="91"/>
      <c r="C7" s="94"/>
      <c r="D7" s="109"/>
      <c r="E7" s="103"/>
      <c r="F7" s="97"/>
      <c r="G7" s="106"/>
      <c r="H7" s="100"/>
      <c r="I7" s="111"/>
      <c r="J7" s="106"/>
      <c r="K7" s="100"/>
      <c r="L7" s="91"/>
    </row>
    <row r="8" spans="1:12" x14ac:dyDescent="0.2">
      <c r="A8" s="3">
        <v>1</v>
      </c>
      <c r="B8" s="3">
        <v>2</v>
      </c>
      <c r="C8" s="3">
        <v>3</v>
      </c>
      <c r="D8" s="47">
        <v>4</v>
      </c>
      <c r="E8" s="59">
        <v>5</v>
      </c>
      <c r="F8" s="67">
        <v>6</v>
      </c>
      <c r="G8" s="4">
        <v>7</v>
      </c>
      <c r="H8" s="68">
        <v>8</v>
      </c>
      <c r="I8" s="66">
        <v>9</v>
      </c>
      <c r="J8" s="4">
        <v>10</v>
      </c>
      <c r="K8" s="4">
        <v>11</v>
      </c>
      <c r="L8" s="5">
        <v>10</v>
      </c>
    </row>
    <row r="9" spans="1:12" x14ac:dyDescent="0.2">
      <c r="A9" s="6"/>
      <c r="B9" s="7"/>
      <c r="C9" s="8"/>
      <c r="D9" s="45"/>
      <c r="E9" s="60"/>
      <c r="F9" s="69"/>
      <c r="G9" s="9"/>
      <c r="H9" s="70"/>
      <c r="I9" s="69"/>
      <c r="J9" s="9"/>
      <c r="K9" s="70"/>
      <c r="L9" s="10"/>
    </row>
    <row r="10" spans="1:12" x14ac:dyDescent="0.2">
      <c r="A10" s="6"/>
      <c r="B10" s="7" t="s">
        <v>9</v>
      </c>
      <c r="C10" s="8"/>
      <c r="D10" s="45"/>
      <c r="E10" s="60"/>
      <c r="F10" s="69"/>
      <c r="G10" s="9"/>
      <c r="H10" s="70"/>
      <c r="I10" s="69"/>
      <c r="J10" s="9"/>
      <c r="K10" s="70"/>
      <c r="L10" s="10"/>
    </row>
    <row r="11" spans="1:12" x14ac:dyDescent="0.2">
      <c r="A11" s="6"/>
      <c r="B11" s="7"/>
      <c r="C11" s="8"/>
      <c r="D11" s="45"/>
      <c r="E11" s="60"/>
      <c r="F11" s="69"/>
      <c r="G11" s="9"/>
      <c r="H11" s="70"/>
      <c r="I11" s="69"/>
      <c r="J11" s="9"/>
      <c r="K11" s="70"/>
      <c r="L11" s="10"/>
    </row>
    <row r="12" spans="1:12" x14ac:dyDescent="0.2">
      <c r="A12" s="7">
        <v>7101</v>
      </c>
      <c r="B12" s="11" t="s">
        <v>12</v>
      </c>
      <c r="C12" s="32">
        <v>150000</v>
      </c>
      <c r="D12" s="45">
        <v>150000</v>
      </c>
      <c r="E12" s="51">
        <f>SUM(C12:D12)</f>
        <v>300000</v>
      </c>
      <c r="F12" s="71">
        <v>100000</v>
      </c>
      <c r="G12" s="9">
        <v>100000</v>
      </c>
      <c r="H12" s="70">
        <f>SUM(F12:G12)</f>
        <v>200000</v>
      </c>
      <c r="I12" s="71">
        <f t="shared" ref="I12:J12" si="0">SUM(C12,F12)</f>
        <v>250000</v>
      </c>
      <c r="J12" s="9">
        <f t="shared" si="0"/>
        <v>250000</v>
      </c>
      <c r="K12" s="70">
        <f>SUM(E12,H12)</f>
        <v>500000</v>
      </c>
      <c r="L12" s="12" t="s">
        <v>10</v>
      </c>
    </row>
    <row r="13" spans="1:12" ht="19.5" thickBot="1" x14ac:dyDescent="0.25">
      <c r="A13" s="6"/>
      <c r="B13" s="7"/>
      <c r="C13" s="13"/>
      <c r="D13" s="45"/>
      <c r="E13" s="57"/>
      <c r="F13" s="72"/>
      <c r="G13" s="9"/>
      <c r="H13" s="70"/>
      <c r="I13" s="72"/>
      <c r="J13" s="9"/>
      <c r="K13" s="70"/>
      <c r="L13" s="10"/>
    </row>
    <row r="14" spans="1:12" s="18" customFormat="1" ht="22.5" customHeight="1" thickBot="1" x14ac:dyDescent="0.25">
      <c r="A14" s="14">
        <v>7100</v>
      </c>
      <c r="B14" s="15" t="s">
        <v>27</v>
      </c>
      <c r="C14" s="16">
        <f>SUM(C12)</f>
        <v>150000</v>
      </c>
      <c r="D14" s="44">
        <f t="shared" ref="D14" si="1">SUM(D12)</f>
        <v>150000</v>
      </c>
      <c r="E14" s="58">
        <f>SUM(C14:D14)</f>
        <v>300000</v>
      </c>
      <c r="F14" s="16">
        <f>SUM(F12)</f>
        <v>100000</v>
      </c>
      <c r="G14" s="44">
        <f t="shared" ref="G14" si="2">SUM(G12)</f>
        <v>100000</v>
      </c>
      <c r="H14" s="73">
        <f>SUM(G14:G14)</f>
        <v>100000</v>
      </c>
      <c r="I14" s="16">
        <f t="shared" ref="I14:J14" si="3">SUM(I12)</f>
        <v>250000</v>
      </c>
      <c r="J14" s="44">
        <f t="shared" si="3"/>
        <v>250000</v>
      </c>
      <c r="K14" s="73">
        <f>SUM(K12)</f>
        <v>500000</v>
      </c>
      <c r="L14" s="17"/>
    </row>
    <row r="15" spans="1:12" s="21" customFormat="1" x14ac:dyDescent="0.2">
      <c r="A15" s="7"/>
      <c r="B15" s="11"/>
      <c r="C15" s="19"/>
      <c r="D15" s="48"/>
      <c r="E15" s="61"/>
      <c r="F15" s="74"/>
      <c r="G15" s="20"/>
      <c r="H15" s="75"/>
      <c r="I15" s="74"/>
      <c r="J15" s="20"/>
      <c r="K15" s="75"/>
      <c r="L15" s="10"/>
    </row>
    <row r="16" spans="1:12" s="21" customFormat="1" x14ac:dyDescent="0.2">
      <c r="A16" s="7"/>
      <c r="B16" s="7" t="s">
        <v>8</v>
      </c>
      <c r="C16" s="19"/>
      <c r="D16" s="48"/>
      <c r="E16" s="61"/>
      <c r="F16" s="74"/>
      <c r="G16" s="20"/>
      <c r="H16" s="75"/>
      <c r="I16" s="74"/>
      <c r="J16" s="20"/>
      <c r="K16" s="75"/>
      <c r="L16" s="10"/>
    </row>
    <row r="17" spans="1:12" s="21" customFormat="1" x14ac:dyDescent="0.2">
      <c r="A17" s="7"/>
      <c r="B17" s="11"/>
      <c r="C17" s="19"/>
      <c r="D17" s="48"/>
      <c r="E17" s="61"/>
      <c r="F17" s="74"/>
      <c r="G17" s="20"/>
      <c r="H17" s="75"/>
      <c r="I17" s="74"/>
      <c r="J17" s="20"/>
      <c r="K17" s="75"/>
      <c r="L17" s="10"/>
    </row>
    <row r="18" spans="1:12" x14ac:dyDescent="0.2">
      <c r="A18" s="7">
        <v>7201</v>
      </c>
      <c r="B18" s="11" t="s">
        <v>2</v>
      </c>
      <c r="C18" s="19"/>
      <c r="D18" s="48"/>
      <c r="E18" s="61"/>
      <c r="F18" s="74"/>
      <c r="G18" s="20"/>
      <c r="H18" s="75"/>
      <c r="I18" s="74"/>
      <c r="J18" s="20"/>
      <c r="K18" s="75"/>
      <c r="L18" s="10"/>
    </row>
    <row r="19" spans="1:12" ht="25.5" customHeight="1" x14ac:dyDescent="0.2">
      <c r="A19" s="6">
        <v>1</v>
      </c>
      <c r="B19" s="22" t="s">
        <v>7</v>
      </c>
      <c r="C19" s="13">
        <v>150000</v>
      </c>
      <c r="D19" s="45">
        <v>150000</v>
      </c>
      <c r="E19" s="57">
        <f t="shared" ref="E19:E39" si="4">SUM(C19:D19)</f>
        <v>300000</v>
      </c>
      <c r="F19" s="72">
        <f>-7620-2012-50714-4206-16950-3136-3429-600-5080+300000</f>
        <v>206253</v>
      </c>
      <c r="G19" s="9">
        <f>-2052-295-8100-3252-49102-1397-3683-3081-12700-5388-2000-8000-718-300+261279</f>
        <v>161211</v>
      </c>
      <c r="H19" s="70">
        <f t="shared" ref="H19:H38" si="5">SUM(F19:G19)</f>
        <v>367464</v>
      </c>
      <c r="I19" s="72">
        <f t="shared" ref="I19:J34" si="6">SUM(C19,F19)</f>
        <v>356253</v>
      </c>
      <c r="J19" s="9">
        <f t="shared" si="6"/>
        <v>311211</v>
      </c>
      <c r="K19" s="70">
        <f t="shared" ref="K19:K38" si="7">SUM(E19,H19)</f>
        <v>667464</v>
      </c>
      <c r="L19" s="12" t="s">
        <v>10</v>
      </c>
    </row>
    <row r="20" spans="1:12" ht="25.5" customHeight="1" x14ac:dyDescent="0.2">
      <c r="A20" s="6">
        <v>2</v>
      </c>
      <c r="B20" s="22" t="s">
        <v>16</v>
      </c>
      <c r="C20" s="13">
        <v>50000</v>
      </c>
      <c r="D20" s="45">
        <v>50000</v>
      </c>
      <c r="E20" s="57">
        <f t="shared" si="4"/>
        <v>100000</v>
      </c>
      <c r="F20" s="72">
        <v>200000</v>
      </c>
      <c r="G20" s="9">
        <v>300000</v>
      </c>
      <c r="H20" s="70">
        <f t="shared" si="5"/>
        <v>500000</v>
      </c>
      <c r="I20" s="72">
        <f t="shared" si="6"/>
        <v>250000</v>
      </c>
      <c r="J20" s="9">
        <f t="shared" si="6"/>
        <v>350000</v>
      </c>
      <c r="K20" s="70">
        <f t="shared" si="7"/>
        <v>600000</v>
      </c>
      <c r="L20" s="12" t="s">
        <v>10</v>
      </c>
    </row>
    <row r="21" spans="1:12" ht="25.5" customHeight="1" x14ac:dyDescent="0.2">
      <c r="A21" s="6">
        <v>3</v>
      </c>
      <c r="B21" s="22" t="s">
        <v>19</v>
      </c>
      <c r="C21" s="13">
        <v>660</v>
      </c>
      <c r="D21" s="45"/>
      <c r="E21" s="57">
        <f t="shared" si="4"/>
        <v>660</v>
      </c>
      <c r="F21" s="72"/>
      <c r="G21" s="9"/>
      <c r="H21" s="70">
        <f t="shared" si="5"/>
        <v>0</v>
      </c>
      <c r="I21" s="72">
        <f t="shared" si="6"/>
        <v>660</v>
      </c>
      <c r="J21" s="9">
        <f t="shared" si="6"/>
        <v>0</v>
      </c>
      <c r="K21" s="70">
        <f t="shared" si="7"/>
        <v>660</v>
      </c>
      <c r="L21" s="12" t="s">
        <v>10</v>
      </c>
    </row>
    <row r="22" spans="1:12" ht="25.5" customHeight="1" x14ac:dyDescent="0.2">
      <c r="A22" s="6">
        <v>4</v>
      </c>
      <c r="B22" s="22" t="s">
        <v>20</v>
      </c>
      <c r="C22" s="13">
        <v>50000</v>
      </c>
      <c r="D22" s="45"/>
      <c r="E22" s="57">
        <f t="shared" si="4"/>
        <v>50000</v>
      </c>
      <c r="F22" s="72"/>
      <c r="G22" s="9"/>
      <c r="H22" s="70">
        <f t="shared" si="5"/>
        <v>0</v>
      </c>
      <c r="I22" s="72">
        <f t="shared" si="6"/>
        <v>50000</v>
      </c>
      <c r="J22" s="9">
        <f t="shared" si="6"/>
        <v>0</v>
      </c>
      <c r="K22" s="70">
        <f t="shared" si="7"/>
        <v>50000</v>
      </c>
      <c r="L22" s="12" t="s">
        <v>10</v>
      </c>
    </row>
    <row r="23" spans="1:12" ht="25.5" customHeight="1" x14ac:dyDescent="0.2">
      <c r="A23" s="6">
        <v>5</v>
      </c>
      <c r="B23" s="22" t="s">
        <v>65</v>
      </c>
      <c r="C23" s="13">
        <v>276900</v>
      </c>
      <c r="D23" s="45"/>
      <c r="E23" s="57">
        <f t="shared" si="4"/>
        <v>276900</v>
      </c>
      <c r="F23" s="72"/>
      <c r="G23" s="9"/>
      <c r="H23" s="70">
        <f t="shared" si="5"/>
        <v>0</v>
      </c>
      <c r="I23" s="72">
        <f t="shared" si="6"/>
        <v>276900</v>
      </c>
      <c r="J23" s="9">
        <f t="shared" si="6"/>
        <v>0</v>
      </c>
      <c r="K23" s="70">
        <f t="shared" si="7"/>
        <v>276900</v>
      </c>
      <c r="L23" s="12" t="s">
        <v>10</v>
      </c>
    </row>
    <row r="24" spans="1:12" ht="25.5" customHeight="1" x14ac:dyDescent="0.2">
      <c r="A24" s="6">
        <v>6</v>
      </c>
      <c r="B24" s="22" t="s">
        <v>39</v>
      </c>
      <c r="C24" s="13">
        <v>30000</v>
      </c>
      <c r="D24" s="45"/>
      <c r="E24" s="57">
        <f t="shared" si="4"/>
        <v>30000</v>
      </c>
      <c r="F24" s="72"/>
      <c r="G24" s="9"/>
      <c r="H24" s="70">
        <f t="shared" si="5"/>
        <v>0</v>
      </c>
      <c r="I24" s="72">
        <f t="shared" si="6"/>
        <v>30000</v>
      </c>
      <c r="J24" s="9">
        <f t="shared" si="6"/>
        <v>0</v>
      </c>
      <c r="K24" s="70">
        <f t="shared" si="7"/>
        <v>30000</v>
      </c>
      <c r="L24" s="12" t="s">
        <v>10</v>
      </c>
    </row>
    <row r="25" spans="1:12" ht="25.5" customHeight="1" x14ac:dyDescent="0.2">
      <c r="A25" s="6">
        <v>7</v>
      </c>
      <c r="B25" s="22" t="s">
        <v>38</v>
      </c>
      <c r="C25" s="13">
        <v>5000</v>
      </c>
      <c r="D25" s="45"/>
      <c r="E25" s="57">
        <f t="shared" si="4"/>
        <v>5000</v>
      </c>
      <c r="F25" s="72"/>
      <c r="G25" s="9"/>
      <c r="H25" s="70">
        <f t="shared" si="5"/>
        <v>0</v>
      </c>
      <c r="I25" s="72">
        <f t="shared" si="6"/>
        <v>5000</v>
      </c>
      <c r="J25" s="9">
        <f t="shared" si="6"/>
        <v>0</v>
      </c>
      <c r="K25" s="70">
        <f t="shared" si="7"/>
        <v>5000</v>
      </c>
      <c r="L25" s="12" t="s">
        <v>10</v>
      </c>
    </row>
    <row r="26" spans="1:12" ht="25.5" customHeight="1" x14ac:dyDescent="0.2">
      <c r="A26" s="6">
        <v>8</v>
      </c>
      <c r="B26" s="22" t="s">
        <v>40</v>
      </c>
      <c r="C26" s="13">
        <v>57000</v>
      </c>
      <c r="D26" s="45"/>
      <c r="E26" s="57">
        <f t="shared" si="4"/>
        <v>57000</v>
      </c>
      <c r="F26" s="72"/>
      <c r="G26" s="9"/>
      <c r="H26" s="70">
        <f t="shared" si="5"/>
        <v>0</v>
      </c>
      <c r="I26" s="72">
        <f t="shared" si="6"/>
        <v>57000</v>
      </c>
      <c r="J26" s="9">
        <f t="shared" si="6"/>
        <v>0</v>
      </c>
      <c r="K26" s="70">
        <f t="shared" si="7"/>
        <v>57000</v>
      </c>
      <c r="L26" s="12" t="s">
        <v>10</v>
      </c>
    </row>
    <row r="27" spans="1:12" ht="25.5" customHeight="1" x14ac:dyDescent="0.2">
      <c r="A27" s="6">
        <v>9</v>
      </c>
      <c r="B27" s="22" t="s">
        <v>50</v>
      </c>
      <c r="C27" s="13">
        <v>320000</v>
      </c>
      <c r="D27" s="45"/>
      <c r="E27" s="57">
        <f t="shared" si="4"/>
        <v>320000</v>
      </c>
      <c r="F27" s="72"/>
      <c r="G27" s="9"/>
      <c r="H27" s="70">
        <f t="shared" si="5"/>
        <v>0</v>
      </c>
      <c r="I27" s="72">
        <f t="shared" si="6"/>
        <v>320000</v>
      </c>
      <c r="J27" s="9">
        <f t="shared" si="6"/>
        <v>0</v>
      </c>
      <c r="K27" s="70">
        <f t="shared" si="7"/>
        <v>320000</v>
      </c>
      <c r="L27" s="12" t="s">
        <v>10</v>
      </c>
    </row>
    <row r="28" spans="1:12" ht="22.5" customHeight="1" x14ac:dyDescent="0.2">
      <c r="A28" s="6">
        <v>10</v>
      </c>
      <c r="B28" s="22" t="s">
        <v>59</v>
      </c>
      <c r="C28" s="32"/>
      <c r="D28" s="45">
        <v>73660</v>
      </c>
      <c r="E28" s="57">
        <f t="shared" si="4"/>
        <v>73660</v>
      </c>
      <c r="F28" s="71"/>
      <c r="G28" s="9"/>
      <c r="H28" s="70">
        <f t="shared" si="5"/>
        <v>0</v>
      </c>
      <c r="I28" s="71">
        <f t="shared" si="6"/>
        <v>0</v>
      </c>
      <c r="J28" s="9">
        <f t="shared" si="6"/>
        <v>73660</v>
      </c>
      <c r="K28" s="70">
        <f t="shared" si="7"/>
        <v>73660</v>
      </c>
      <c r="L28" s="12" t="s">
        <v>10</v>
      </c>
    </row>
    <row r="29" spans="1:12" ht="25.5" customHeight="1" x14ac:dyDescent="0.2">
      <c r="A29" s="6">
        <v>11</v>
      </c>
      <c r="B29" s="22" t="s">
        <v>28</v>
      </c>
      <c r="C29" s="13">
        <v>250000</v>
      </c>
      <c r="D29" s="45">
        <f>500000-50000</f>
        <v>450000</v>
      </c>
      <c r="E29" s="57">
        <f t="shared" si="4"/>
        <v>700000</v>
      </c>
      <c r="F29" s="72">
        <v>400000</v>
      </c>
      <c r="G29" s="9">
        <f>-106947-52000+400000</f>
        <v>241053</v>
      </c>
      <c r="H29" s="70">
        <f t="shared" si="5"/>
        <v>641053</v>
      </c>
      <c r="I29" s="72">
        <f t="shared" si="6"/>
        <v>650000</v>
      </c>
      <c r="J29" s="9">
        <f t="shared" si="6"/>
        <v>691053</v>
      </c>
      <c r="K29" s="70">
        <f t="shared" si="7"/>
        <v>1341053</v>
      </c>
      <c r="L29" s="12" t="s">
        <v>10</v>
      </c>
    </row>
    <row r="30" spans="1:12" ht="25.5" customHeight="1" x14ac:dyDescent="0.2">
      <c r="A30" s="6">
        <v>12</v>
      </c>
      <c r="B30" s="22" t="s">
        <v>41</v>
      </c>
      <c r="C30" s="13"/>
      <c r="D30" s="45">
        <v>10000</v>
      </c>
      <c r="E30" s="57">
        <f t="shared" si="4"/>
        <v>10000</v>
      </c>
      <c r="F30" s="72"/>
      <c r="G30" s="9"/>
      <c r="H30" s="70">
        <f t="shared" si="5"/>
        <v>0</v>
      </c>
      <c r="I30" s="72">
        <f t="shared" si="6"/>
        <v>0</v>
      </c>
      <c r="J30" s="9">
        <f t="shared" si="6"/>
        <v>10000</v>
      </c>
      <c r="K30" s="70">
        <f t="shared" si="7"/>
        <v>10000</v>
      </c>
      <c r="L30" s="12" t="s">
        <v>11</v>
      </c>
    </row>
    <row r="31" spans="1:12" ht="25.5" customHeight="1" x14ac:dyDescent="0.2">
      <c r="A31" s="6">
        <v>13</v>
      </c>
      <c r="B31" s="22" t="s">
        <v>42</v>
      </c>
      <c r="C31" s="13"/>
      <c r="D31" s="45">
        <v>6000</v>
      </c>
      <c r="E31" s="57">
        <f t="shared" si="4"/>
        <v>6000</v>
      </c>
      <c r="F31" s="72"/>
      <c r="G31" s="9"/>
      <c r="H31" s="70">
        <f t="shared" si="5"/>
        <v>0</v>
      </c>
      <c r="I31" s="72">
        <f t="shared" si="6"/>
        <v>0</v>
      </c>
      <c r="J31" s="9">
        <f t="shared" si="6"/>
        <v>6000</v>
      </c>
      <c r="K31" s="70">
        <f t="shared" si="7"/>
        <v>6000</v>
      </c>
      <c r="L31" s="12" t="s">
        <v>11</v>
      </c>
    </row>
    <row r="32" spans="1:12" s="21" customFormat="1" ht="25.5" customHeight="1" x14ac:dyDescent="0.2">
      <c r="A32" s="6">
        <v>14</v>
      </c>
      <c r="B32" s="22" t="s">
        <v>43</v>
      </c>
      <c r="C32" s="13">
        <v>10000</v>
      </c>
      <c r="D32" s="45"/>
      <c r="E32" s="57">
        <f t="shared" si="4"/>
        <v>10000</v>
      </c>
      <c r="F32" s="72"/>
      <c r="G32" s="9"/>
      <c r="H32" s="70">
        <f t="shared" si="5"/>
        <v>0</v>
      </c>
      <c r="I32" s="72">
        <f t="shared" si="6"/>
        <v>10000</v>
      </c>
      <c r="J32" s="9">
        <f t="shared" si="6"/>
        <v>0</v>
      </c>
      <c r="K32" s="70">
        <f t="shared" si="7"/>
        <v>10000</v>
      </c>
      <c r="L32" s="12" t="s">
        <v>11</v>
      </c>
    </row>
    <row r="33" spans="1:12" s="21" customFormat="1" ht="25.5" customHeight="1" x14ac:dyDescent="0.2">
      <c r="A33" s="6">
        <v>15</v>
      </c>
      <c r="B33" s="22" t="s">
        <v>49</v>
      </c>
      <c r="C33" s="13">
        <v>8000</v>
      </c>
      <c r="D33" s="45"/>
      <c r="E33" s="57">
        <f t="shared" si="4"/>
        <v>8000</v>
      </c>
      <c r="F33" s="72"/>
      <c r="G33" s="9"/>
      <c r="H33" s="70">
        <f t="shared" si="5"/>
        <v>0</v>
      </c>
      <c r="I33" s="72">
        <f t="shared" si="6"/>
        <v>8000</v>
      </c>
      <c r="J33" s="9">
        <f t="shared" si="6"/>
        <v>0</v>
      </c>
      <c r="K33" s="70">
        <f t="shared" si="7"/>
        <v>8000</v>
      </c>
      <c r="L33" s="12" t="s">
        <v>11</v>
      </c>
    </row>
    <row r="34" spans="1:12" s="21" customFormat="1" ht="25.5" customHeight="1" x14ac:dyDescent="0.2">
      <c r="A34" s="6">
        <v>16</v>
      </c>
      <c r="B34" s="22" t="s">
        <v>63</v>
      </c>
      <c r="C34" s="13"/>
      <c r="D34" s="45">
        <v>50000</v>
      </c>
      <c r="E34" s="57">
        <f t="shared" si="4"/>
        <v>50000</v>
      </c>
      <c r="F34" s="72"/>
      <c r="G34" s="9"/>
      <c r="H34" s="70">
        <f t="shared" si="5"/>
        <v>0</v>
      </c>
      <c r="I34" s="72">
        <f t="shared" si="6"/>
        <v>0</v>
      </c>
      <c r="J34" s="9">
        <f t="shared" si="6"/>
        <v>50000</v>
      </c>
      <c r="K34" s="70">
        <f t="shared" si="7"/>
        <v>50000</v>
      </c>
      <c r="L34" s="12" t="s">
        <v>11</v>
      </c>
    </row>
    <row r="35" spans="1:12" ht="25.5" customHeight="1" x14ac:dyDescent="0.2">
      <c r="A35" s="6">
        <v>17</v>
      </c>
      <c r="B35" s="22" t="s">
        <v>35</v>
      </c>
      <c r="C35" s="13"/>
      <c r="D35" s="45">
        <v>130000</v>
      </c>
      <c r="E35" s="57">
        <f t="shared" si="4"/>
        <v>130000</v>
      </c>
      <c r="F35" s="72"/>
      <c r="G35" s="9"/>
      <c r="H35" s="70">
        <f>SUM(F35:G35)</f>
        <v>0</v>
      </c>
      <c r="I35" s="72">
        <f t="shared" ref="I35:J38" si="8">SUM(C35,F35)</f>
        <v>0</v>
      </c>
      <c r="J35" s="9">
        <f t="shared" si="8"/>
        <v>130000</v>
      </c>
      <c r="K35" s="70">
        <f t="shared" si="7"/>
        <v>130000</v>
      </c>
      <c r="L35" s="12" t="s">
        <v>11</v>
      </c>
    </row>
    <row r="36" spans="1:12" s="21" customFormat="1" ht="25.5" customHeight="1" x14ac:dyDescent="0.2">
      <c r="A36" s="6">
        <v>18</v>
      </c>
      <c r="B36" s="22" t="s">
        <v>68</v>
      </c>
      <c r="C36" s="13"/>
      <c r="D36" s="45"/>
      <c r="E36" s="57">
        <f t="shared" ref="E36:E37" si="9">SUM(C36:D36)</f>
        <v>0</v>
      </c>
      <c r="F36" s="72">
        <f>43664-43664+15181</f>
        <v>15181</v>
      </c>
      <c r="G36" s="9"/>
      <c r="H36" s="70">
        <f t="shared" ref="H36:H37" si="10">SUM(F36:G36)</f>
        <v>15181</v>
      </c>
      <c r="I36" s="72">
        <f t="shared" ref="I36:I37" si="11">SUM(C36,F36)</f>
        <v>15181</v>
      </c>
      <c r="J36" s="9">
        <f t="shared" ref="J36:J37" si="12">SUM(D36,G36)</f>
        <v>0</v>
      </c>
      <c r="K36" s="70">
        <f t="shared" ref="K36:K37" si="13">SUM(E36,H36)</f>
        <v>15181</v>
      </c>
      <c r="L36" s="12" t="s">
        <v>11</v>
      </c>
    </row>
    <row r="37" spans="1:12" ht="25.5" customHeight="1" x14ac:dyDescent="0.2">
      <c r="A37" s="6">
        <v>19</v>
      </c>
      <c r="B37" s="22" t="s">
        <v>69</v>
      </c>
      <c r="C37" s="13"/>
      <c r="D37" s="45"/>
      <c r="E37" s="57">
        <f t="shared" si="9"/>
        <v>0</v>
      </c>
      <c r="F37" s="72">
        <f>319-319+106</f>
        <v>106</v>
      </c>
      <c r="G37" s="9"/>
      <c r="H37" s="70">
        <f t="shared" si="10"/>
        <v>106</v>
      </c>
      <c r="I37" s="72">
        <f t="shared" si="11"/>
        <v>106</v>
      </c>
      <c r="J37" s="9">
        <f t="shared" si="12"/>
        <v>0</v>
      </c>
      <c r="K37" s="70">
        <f t="shared" si="13"/>
        <v>106</v>
      </c>
      <c r="L37" s="12" t="s">
        <v>11</v>
      </c>
    </row>
    <row r="38" spans="1:12" ht="25.5" customHeight="1" thickBot="1" x14ac:dyDescent="0.25">
      <c r="A38" s="6">
        <v>20</v>
      </c>
      <c r="B38" s="22" t="s">
        <v>78</v>
      </c>
      <c r="C38" s="13"/>
      <c r="D38" s="45"/>
      <c r="E38" s="57">
        <f t="shared" si="4"/>
        <v>0</v>
      </c>
      <c r="F38" s="72">
        <f>214872-8904</f>
        <v>205968</v>
      </c>
      <c r="G38" s="9"/>
      <c r="H38" s="70">
        <f t="shared" si="5"/>
        <v>205968</v>
      </c>
      <c r="I38" s="72">
        <f t="shared" si="8"/>
        <v>205968</v>
      </c>
      <c r="J38" s="9">
        <f t="shared" si="8"/>
        <v>0</v>
      </c>
      <c r="K38" s="70">
        <f t="shared" si="7"/>
        <v>205968</v>
      </c>
      <c r="L38" s="12" t="s">
        <v>11</v>
      </c>
    </row>
    <row r="39" spans="1:12" ht="25.5" customHeight="1" thickBot="1" x14ac:dyDescent="0.25">
      <c r="A39" s="14">
        <v>7201</v>
      </c>
      <c r="B39" s="15" t="s">
        <v>77</v>
      </c>
      <c r="C39" s="34">
        <f>SUM(C18:C38)</f>
        <v>1207560</v>
      </c>
      <c r="D39" s="49">
        <f>SUM(D18:D38)</f>
        <v>919660</v>
      </c>
      <c r="E39" s="58">
        <f t="shared" si="4"/>
        <v>2127220</v>
      </c>
      <c r="F39" s="16">
        <f>SUM(F18:F38)</f>
        <v>1027508</v>
      </c>
      <c r="G39" s="43">
        <f>SUM(G18:G38)</f>
        <v>702264</v>
      </c>
      <c r="H39" s="24">
        <f>SUM(F39:G39)</f>
        <v>1729772</v>
      </c>
      <c r="I39" s="16">
        <f>SUM(I19:I38)</f>
        <v>2235068</v>
      </c>
      <c r="J39" s="43">
        <f>SUM(J19:J38)</f>
        <v>1621924</v>
      </c>
      <c r="K39" s="24">
        <f>SUM(K19:K38)</f>
        <v>3856992</v>
      </c>
      <c r="L39" s="17"/>
    </row>
    <row r="40" spans="1:12" ht="25.5" customHeight="1" x14ac:dyDescent="0.2">
      <c r="A40" s="7"/>
      <c r="B40" s="11"/>
      <c r="C40" s="33"/>
      <c r="D40" s="54"/>
      <c r="E40" s="62"/>
      <c r="F40" s="76"/>
      <c r="G40" s="20"/>
      <c r="H40" s="75"/>
      <c r="I40" s="76"/>
      <c r="J40" s="20"/>
      <c r="K40" s="75"/>
      <c r="L40" s="10"/>
    </row>
    <row r="41" spans="1:12" ht="25.5" customHeight="1" x14ac:dyDescent="0.2">
      <c r="A41" s="7">
        <v>7203</v>
      </c>
      <c r="B41" s="23" t="s">
        <v>29</v>
      </c>
      <c r="C41" s="32"/>
      <c r="D41" s="45"/>
      <c r="E41" s="51"/>
      <c r="F41" s="71"/>
      <c r="G41" s="9"/>
      <c r="H41" s="70"/>
      <c r="I41" s="71"/>
      <c r="J41" s="9"/>
      <c r="K41" s="70"/>
      <c r="L41" s="12"/>
    </row>
    <row r="42" spans="1:12" s="18" customFormat="1" ht="22.5" customHeight="1" thickBot="1" x14ac:dyDescent="0.25">
      <c r="A42" s="6">
        <v>1</v>
      </c>
      <c r="B42" s="22" t="s">
        <v>30</v>
      </c>
      <c r="C42" s="32">
        <v>100000</v>
      </c>
      <c r="D42" s="45">
        <v>100000</v>
      </c>
      <c r="E42" s="51">
        <f>SUM(C42:D42)</f>
        <v>200000</v>
      </c>
      <c r="F42" s="71">
        <v>200000</v>
      </c>
      <c r="G42" s="9">
        <f>-3000+200000</f>
        <v>197000</v>
      </c>
      <c r="H42" s="70">
        <f>SUM(F42:G42)</f>
        <v>397000</v>
      </c>
      <c r="I42" s="71">
        <f t="shared" ref="I42:J42" si="14">SUM(C42,F42)</f>
        <v>300000</v>
      </c>
      <c r="J42" s="9">
        <f t="shared" si="14"/>
        <v>297000</v>
      </c>
      <c r="K42" s="70">
        <f>SUM(E42,H42)</f>
        <v>597000</v>
      </c>
      <c r="L42" s="12" t="s">
        <v>10</v>
      </c>
    </row>
    <row r="43" spans="1:12" s="28" customFormat="1" ht="19.5" thickBot="1" x14ac:dyDescent="0.25">
      <c r="A43" s="14">
        <v>7203</v>
      </c>
      <c r="B43" s="15" t="s">
        <v>36</v>
      </c>
      <c r="C43" s="34">
        <f>SUM(C42)</f>
        <v>100000</v>
      </c>
      <c r="D43" s="43">
        <f>SUM(D42)</f>
        <v>100000</v>
      </c>
      <c r="E43" s="58">
        <f>SUM(C43:D43)</f>
        <v>200000</v>
      </c>
      <c r="F43" s="16">
        <f>SUM(F42)</f>
        <v>200000</v>
      </c>
      <c r="G43" s="43">
        <f>SUM(G42)</f>
        <v>197000</v>
      </c>
      <c r="H43" s="77">
        <f>SUM(F43:G43)</f>
        <v>397000</v>
      </c>
      <c r="I43" s="16">
        <f t="shared" ref="I43:J43" si="15">SUM(I42)</f>
        <v>300000</v>
      </c>
      <c r="J43" s="43">
        <f t="shared" si="15"/>
        <v>297000</v>
      </c>
      <c r="K43" s="77">
        <f>SUM(K42)</f>
        <v>597000</v>
      </c>
      <c r="L43" s="17"/>
    </row>
    <row r="44" spans="1:12" s="28" customFormat="1" ht="38.25" thickBot="1" x14ac:dyDescent="0.25">
      <c r="A44" s="25">
        <v>7200</v>
      </c>
      <c r="B44" s="26" t="s">
        <v>31</v>
      </c>
      <c r="C44" s="56">
        <f>C39+C43</f>
        <v>1307560</v>
      </c>
      <c r="D44" s="44">
        <f>D39+D43</f>
        <v>1019660</v>
      </c>
      <c r="E44" s="63">
        <f>SUM(C44:D44)</f>
        <v>2327220</v>
      </c>
      <c r="F44" s="78">
        <f>F39+F43</f>
        <v>1227508</v>
      </c>
      <c r="G44" s="44">
        <f>G39+G43</f>
        <v>899264</v>
      </c>
      <c r="H44" s="73">
        <f>SUM(F44:G44)</f>
        <v>2126772</v>
      </c>
      <c r="I44" s="78">
        <f t="shared" ref="I44:K44" si="16">I39+I43</f>
        <v>2535068</v>
      </c>
      <c r="J44" s="44">
        <f t="shared" si="16"/>
        <v>1918924</v>
      </c>
      <c r="K44" s="73">
        <f t="shared" si="16"/>
        <v>4453992</v>
      </c>
      <c r="L44" s="17"/>
    </row>
    <row r="45" spans="1:12" ht="25.5" customHeight="1" x14ac:dyDescent="0.2">
      <c r="A45" s="6"/>
      <c r="B45" s="22"/>
      <c r="C45" s="32"/>
      <c r="D45" s="45"/>
      <c r="E45" s="51"/>
      <c r="F45" s="71"/>
      <c r="G45" s="9"/>
      <c r="H45" s="70"/>
      <c r="I45" s="71"/>
      <c r="J45" s="9"/>
      <c r="K45" s="70"/>
      <c r="L45" s="10"/>
    </row>
    <row r="46" spans="1:12" ht="25.5" customHeight="1" x14ac:dyDescent="0.2">
      <c r="A46" s="7">
        <v>7302</v>
      </c>
      <c r="B46" s="23" t="s">
        <v>60</v>
      </c>
      <c r="C46" s="13"/>
      <c r="D46" s="48"/>
      <c r="E46" s="57"/>
      <c r="F46" s="72"/>
      <c r="G46" s="20"/>
      <c r="H46" s="75"/>
      <c r="I46" s="72"/>
      <c r="J46" s="20"/>
      <c r="K46" s="75"/>
      <c r="L46" s="10"/>
    </row>
    <row r="47" spans="1:12" x14ac:dyDescent="0.2">
      <c r="A47" s="6">
        <v>1</v>
      </c>
      <c r="B47" s="22" t="s">
        <v>32</v>
      </c>
      <c r="C47" s="13">
        <v>30000</v>
      </c>
      <c r="D47" s="45"/>
      <c r="E47" s="57">
        <f t="shared" ref="E47:E53" si="17">SUM(C47:D47)</f>
        <v>30000</v>
      </c>
      <c r="F47" s="72"/>
      <c r="G47" s="9"/>
      <c r="H47" s="70">
        <f t="shared" ref="H47:H52" si="18">SUM(F47:G47)</f>
        <v>0</v>
      </c>
      <c r="I47" s="72">
        <f t="shared" ref="I47:J52" si="19">SUM(C47,F47)</f>
        <v>30000</v>
      </c>
      <c r="J47" s="9">
        <f t="shared" si="19"/>
        <v>0</v>
      </c>
      <c r="K47" s="70">
        <f t="shared" ref="K47:K52" si="20">SUM(E47,H47)</f>
        <v>30000</v>
      </c>
      <c r="L47" s="12" t="s">
        <v>11</v>
      </c>
    </row>
    <row r="48" spans="1:12" s="18" customFormat="1" ht="22.5" customHeight="1" x14ac:dyDescent="0.2">
      <c r="A48" s="6">
        <v>2</v>
      </c>
      <c r="B48" s="22" t="s">
        <v>33</v>
      </c>
      <c r="C48" s="13">
        <v>10000</v>
      </c>
      <c r="D48" s="45"/>
      <c r="E48" s="57">
        <f t="shared" si="17"/>
        <v>10000</v>
      </c>
      <c r="F48" s="72"/>
      <c r="G48" s="9"/>
      <c r="H48" s="70">
        <f t="shared" si="18"/>
        <v>0</v>
      </c>
      <c r="I48" s="72">
        <f t="shared" si="19"/>
        <v>10000</v>
      </c>
      <c r="J48" s="9">
        <f t="shared" si="19"/>
        <v>0</v>
      </c>
      <c r="K48" s="70">
        <f t="shared" si="20"/>
        <v>10000</v>
      </c>
      <c r="L48" s="12" t="s">
        <v>11</v>
      </c>
    </row>
    <row r="49" spans="1:12" x14ac:dyDescent="0.2">
      <c r="A49" s="6">
        <v>3</v>
      </c>
      <c r="B49" s="22" t="s">
        <v>24</v>
      </c>
      <c r="C49" s="13">
        <v>6300</v>
      </c>
      <c r="D49" s="45"/>
      <c r="E49" s="57">
        <f t="shared" si="17"/>
        <v>6300</v>
      </c>
      <c r="F49" s="72"/>
      <c r="G49" s="9"/>
      <c r="H49" s="70">
        <f t="shared" si="18"/>
        <v>0</v>
      </c>
      <c r="I49" s="72">
        <f t="shared" si="19"/>
        <v>6300</v>
      </c>
      <c r="J49" s="9">
        <f t="shared" si="19"/>
        <v>0</v>
      </c>
      <c r="K49" s="70">
        <f t="shared" si="20"/>
        <v>6300</v>
      </c>
      <c r="L49" s="12" t="s">
        <v>11</v>
      </c>
    </row>
    <row r="50" spans="1:12" x14ac:dyDescent="0.2">
      <c r="A50" s="6">
        <v>5</v>
      </c>
      <c r="B50" s="22" t="s">
        <v>3</v>
      </c>
      <c r="C50" s="32">
        <v>3300</v>
      </c>
      <c r="D50" s="45"/>
      <c r="E50" s="57">
        <f t="shared" si="17"/>
        <v>3300</v>
      </c>
      <c r="F50" s="71">
        <v>-990</v>
      </c>
      <c r="G50" s="9"/>
      <c r="H50" s="70">
        <f t="shared" si="18"/>
        <v>-990</v>
      </c>
      <c r="I50" s="71">
        <f t="shared" si="19"/>
        <v>2310</v>
      </c>
      <c r="J50" s="9">
        <f t="shared" si="19"/>
        <v>0</v>
      </c>
      <c r="K50" s="70">
        <f t="shared" si="20"/>
        <v>2310</v>
      </c>
      <c r="L50" s="12" t="s">
        <v>11</v>
      </c>
    </row>
    <row r="51" spans="1:12" x14ac:dyDescent="0.2">
      <c r="A51" s="6">
        <v>6</v>
      </c>
      <c r="B51" s="22" t="s">
        <v>52</v>
      </c>
      <c r="C51" s="32">
        <v>21600</v>
      </c>
      <c r="D51" s="45"/>
      <c r="E51" s="57">
        <f t="shared" si="17"/>
        <v>21600</v>
      </c>
      <c r="F51" s="71"/>
      <c r="G51" s="9"/>
      <c r="H51" s="70">
        <f t="shared" si="18"/>
        <v>0</v>
      </c>
      <c r="I51" s="71">
        <f t="shared" si="19"/>
        <v>21600</v>
      </c>
      <c r="J51" s="9">
        <f t="shared" si="19"/>
        <v>0</v>
      </c>
      <c r="K51" s="70">
        <f t="shared" si="20"/>
        <v>21600</v>
      </c>
      <c r="L51" s="12" t="s">
        <v>11</v>
      </c>
    </row>
    <row r="52" spans="1:12" ht="19.5" thickBot="1" x14ac:dyDescent="0.25">
      <c r="A52" s="6">
        <v>7</v>
      </c>
      <c r="B52" s="22" t="s">
        <v>53</v>
      </c>
      <c r="C52" s="32">
        <v>20000</v>
      </c>
      <c r="D52" s="45"/>
      <c r="E52" s="57">
        <f t="shared" si="17"/>
        <v>20000</v>
      </c>
      <c r="F52" s="71"/>
      <c r="G52" s="9"/>
      <c r="H52" s="70">
        <f t="shared" si="18"/>
        <v>0</v>
      </c>
      <c r="I52" s="71">
        <f t="shared" si="19"/>
        <v>20000</v>
      </c>
      <c r="J52" s="9">
        <f t="shared" si="19"/>
        <v>0</v>
      </c>
      <c r="K52" s="70">
        <f t="shared" si="20"/>
        <v>20000</v>
      </c>
      <c r="L52" s="12" t="s">
        <v>11</v>
      </c>
    </row>
    <row r="53" spans="1:12" s="18" customFormat="1" ht="22.5" customHeight="1" thickBot="1" x14ac:dyDescent="0.25">
      <c r="A53" s="14">
        <v>7302</v>
      </c>
      <c r="B53" s="15" t="s">
        <v>51</v>
      </c>
      <c r="C53" s="16">
        <f>SUM(C47:C52)</f>
        <v>91200</v>
      </c>
      <c r="D53" s="43">
        <f>SUM(D47:D52)</f>
        <v>0</v>
      </c>
      <c r="E53" s="58">
        <f t="shared" si="17"/>
        <v>91200</v>
      </c>
      <c r="F53" s="34">
        <f>SUM(F47:F52)</f>
        <v>-990</v>
      </c>
      <c r="G53" s="43">
        <f>SUM(G47:G52)</f>
        <v>0</v>
      </c>
      <c r="H53" s="77">
        <f>SUM(F53:G53)</f>
        <v>-990</v>
      </c>
      <c r="I53" s="34">
        <f t="shared" ref="I53:J53" si="21">SUM(I47:I52)</f>
        <v>90210</v>
      </c>
      <c r="J53" s="43">
        <f t="shared" si="21"/>
        <v>0</v>
      </c>
      <c r="K53" s="77">
        <f>SUM(K47:K52)</f>
        <v>90210</v>
      </c>
      <c r="L53" s="17"/>
    </row>
    <row r="54" spans="1:12" x14ac:dyDescent="0.2">
      <c r="A54" s="6"/>
      <c r="B54" s="29"/>
      <c r="C54" s="13"/>
      <c r="D54" s="48"/>
      <c r="E54" s="57"/>
      <c r="F54" s="72"/>
      <c r="G54" s="20"/>
      <c r="H54" s="75"/>
      <c r="I54" s="72"/>
      <c r="J54" s="20"/>
      <c r="K54" s="75"/>
      <c r="L54" s="10"/>
    </row>
    <row r="55" spans="1:12" x14ac:dyDescent="0.2">
      <c r="A55" s="7">
        <v>7303</v>
      </c>
      <c r="B55" s="23" t="s">
        <v>61</v>
      </c>
      <c r="C55" s="13"/>
      <c r="D55" s="48"/>
      <c r="E55" s="57"/>
      <c r="F55" s="72"/>
      <c r="G55" s="20"/>
      <c r="H55" s="75"/>
      <c r="I55" s="72"/>
      <c r="J55" s="20"/>
      <c r="K55" s="75"/>
      <c r="L55" s="10"/>
    </row>
    <row r="56" spans="1:12" ht="25.5" customHeight="1" x14ac:dyDescent="0.2">
      <c r="A56" s="6">
        <v>1</v>
      </c>
      <c r="B56" s="22" t="s">
        <v>25</v>
      </c>
      <c r="C56" s="32">
        <v>12000</v>
      </c>
      <c r="D56" s="45"/>
      <c r="E56" s="51">
        <f>SUM(C56:D56)</f>
        <v>12000</v>
      </c>
      <c r="F56" s="71">
        <f>-1500-1500-7731</f>
        <v>-10731</v>
      </c>
      <c r="G56" s="9"/>
      <c r="H56" s="70">
        <f t="shared" ref="H56:H58" si="22">SUM(F56:G56)</f>
        <v>-10731</v>
      </c>
      <c r="I56" s="71">
        <f t="shared" ref="I56:J58" si="23">SUM(C56,F56)</f>
        <v>1269</v>
      </c>
      <c r="J56" s="9">
        <f t="shared" si="23"/>
        <v>0</v>
      </c>
      <c r="K56" s="70">
        <f>SUM(E56,H56)</f>
        <v>1269</v>
      </c>
      <c r="L56" s="12" t="s">
        <v>11</v>
      </c>
    </row>
    <row r="57" spans="1:12" x14ac:dyDescent="0.2">
      <c r="A57" s="6">
        <v>2</v>
      </c>
      <c r="B57" s="22" t="s">
        <v>54</v>
      </c>
      <c r="C57" s="32">
        <v>3000</v>
      </c>
      <c r="D57" s="45"/>
      <c r="E57" s="51">
        <f>SUM(C57:D57)</f>
        <v>3000</v>
      </c>
      <c r="F57" s="71"/>
      <c r="G57" s="9"/>
      <c r="H57" s="70">
        <f t="shared" si="22"/>
        <v>0</v>
      </c>
      <c r="I57" s="71">
        <f t="shared" si="23"/>
        <v>3000</v>
      </c>
      <c r="J57" s="9">
        <f t="shared" si="23"/>
        <v>0</v>
      </c>
      <c r="K57" s="70">
        <f>SUM(E57,H57)</f>
        <v>3000</v>
      </c>
      <c r="L57" s="12" t="s">
        <v>11</v>
      </c>
    </row>
    <row r="58" spans="1:12" ht="38.25" thickBot="1" x14ac:dyDescent="0.25">
      <c r="A58" s="6">
        <v>3</v>
      </c>
      <c r="B58" s="22" t="s">
        <v>26</v>
      </c>
      <c r="C58" s="32">
        <v>3000</v>
      </c>
      <c r="D58" s="50"/>
      <c r="E58" s="51">
        <f>SUM(C58:D58)</f>
        <v>3000</v>
      </c>
      <c r="F58" s="71"/>
      <c r="G58" s="9"/>
      <c r="H58" s="70">
        <f t="shared" si="22"/>
        <v>0</v>
      </c>
      <c r="I58" s="71">
        <f t="shared" si="23"/>
        <v>3000</v>
      </c>
      <c r="J58" s="9">
        <f t="shared" si="23"/>
        <v>0</v>
      </c>
      <c r="K58" s="70">
        <f>SUM(E58,H58)</f>
        <v>3000</v>
      </c>
      <c r="L58" s="12" t="s">
        <v>11</v>
      </c>
    </row>
    <row r="59" spans="1:12" ht="25.5" customHeight="1" thickBot="1" x14ac:dyDescent="0.25">
      <c r="A59" s="14">
        <v>7303</v>
      </c>
      <c r="B59" s="15" t="s">
        <v>62</v>
      </c>
      <c r="C59" s="16">
        <f>SUM(C56:C58)</f>
        <v>18000</v>
      </c>
      <c r="D59" s="43">
        <f t="shared" ref="D59" si="24">SUM(D56:D58)</f>
        <v>0</v>
      </c>
      <c r="E59" s="58">
        <f>SUM(C59:D59)</f>
        <v>18000</v>
      </c>
      <c r="F59" s="34">
        <f>SUM(F56:F58)</f>
        <v>-10731</v>
      </c>
      <c r="G59" s="43">
        <f t="shared" ref="G59:K59" si="25">SUM(G56:G58)</f>
        <v>0</v>
      </c>
      <c r="H59" s="77">
        <f>SUM(F59:G59)</f>
        <v>-10731</v>
      </c>
      <c r="I59" s="34">
        <f t="shared" ref="I59:J59" si="26">SUM(I56:I58)</f>
        <v>7269</v>
      </c>
      <c r="J59" s="43">
        <f t="shared" si="26"/>
        <v>0</v>
      </c>
      <c r="K59" s="77">
        <f t="shared" si="25"/>
        <v>7269</v>
      </c>
      <c r="L59" s="17"/>
    </row>
    <row r="60" spans="1:12" s="18" customFormat="1" ht="22.5" customHeight="1" thickBot="1" x14ac:dyDescent="0.25">
      <c r="A60" s="6"/>
      <c r="B60" s="22"/>
      <c r="C60" s="52"/>
      <c r="D60" s="55"/>
      <c r="E60" s="64"/>
      <c r="F60" s="79"/>
      <c r="G60" s="9"/>
      <c r="H60" s="70"/>
      <c r="I60" s="79"/>
      <c r="J60" s="9"/>
      <c r="K60" s="70"/>
      <c r="L60" s="10"/>
    </row>
    <row r="61" spans="1:12" s="30" customFormat="1" ht="42.75" customHeight="1" thickBot="1" x14ac:dyDescent="0.25">
      <c r="A61" s="7">
        <v>7305</v>
      </c>
      <c r="B61" s="23" t="s">
        <v>4</v>
      </c>
      <c r="C61" s="13"/>
      <c r="D61" s="48"/>
      <c r="E61" s="57"/>
      <c r="F61" s="72"/>
      <c r="G61" s="20"/>
      <c r="H61" s="75"/>
      <c r="I61" s="72"/>
      <c r="J61" s="20"/>
      <c r="K61" s="75"/>
      <c r="L61" s="10"/>
    </row>
    <row r="62" spans="1:12" s="28" customFormat="1" ht="19.5" customHeight="1" x14ac:dyDescent="0.2">
      <c r="A62" s="6">
        <v>1</v>
      </c>
      <c r="B62" s="22" t="s">
        <v>37</v>
      </c>
      <c r="C62" s="32"/>
      <c r="D62" s="45">
        <v>200000</v>
      </c>
      <c r="E62" s="51">
        <f>SUM(C62:D62)</f>
        <v>200000</v>
      </c>
      <c r="F62" s="71"/>
      <c r="G62" s="9">
        <f>-10727-15274</f>
        <v>-26001</v>
      </c>
      <c r="H62" s="70">
        <f t="shared" ref="H62:H64" si="27">SUM(F62:G62)</f>
        <v>-26001</v>
      </c>
      <c r="I62" s="71">
        <f t="shared" ref="I62:J64" si="28">SUM(C62,F62)</f>
        <v>0</v>
      </c>
      <c r="J62" s="9">
        <f t="shared" si="28"/>
        <v>173999</v>
      </c>
      <c r="K62" s="70">
        <f>SUM(E62,H62)</f>
        <v>173999</v>
      </c>
      <c r="L62" s="12" t="s">
        <v>11</v>
      </c>
    </row>
    <row r="63" spans="1:12" ht="19.5" customHeight="1" x14ac:dyDescent="0.2">
      <c r="A63" s="6">
        <v>2</v>
      </c>
      <c r="B63" s="22" t="s">
        <v>64</v>
      </c>
      <c r="C63" s="32"/>
      <c r="D63" s="45">
        <v>600000</v>
      </c>
      <c r="E63" s="51">
        <f>SUM(C63:D63)</f>
        <v>600000</v>
      </c>
      <c r="F63" s="71"/>
      <c r="G63" s="9"/>
      <c r="H63" s="70">
        <f t="shared" si="27"/>
        <v>0</v>
      </c>
      <c r="I63" s="71">
        <f t="shared" si="28"/>
        <v>0</v>
      </c>
      <c r="J63" s="9">
        <f t="shared" si="28"/>
        <v>600000</v>
      </c>
      <c r="K63" s="70">
        <f>SUM(E63,H63)</f>
        <v>600000</v>
      </c>
      <c r="L63" s="12" t="s">
        <v>11</v>
      </c>
    </row>
    <row r="64" spans="1:12" s="42" customFormat="1" ht="19.5" customHeight="1" thickBot="1" x14ac:dyDescent="0.25">
      <c r="A64" s="35">
        <v>3</v>
      </c>
      <c r="B64" s="36" t="s">
        <v>44</v>
      </c>
      <c r="C64" s="53"/>
      <c r="D64" s="50">
        <v>100000</v>
      </c>
      <c r="E64" s="51">
        <f>SUM(C64:D64)</f>
        <v>100000</v>
      </c>
      <c r="F64" s="80"/>
      <c r="G64" s="31"/>
      <c r="H64" s="70">
        <f t="shared" si="27"/>
        <v>0</v>
      </c>
      <c r="I64" s="80">
        <f t="shared" si="28"/>
        <v>0</v>
      </c>
      <c r="J64" s="31">
        <f t="shared" si="28"/>
        <v>100000</v>
      </c>
      <c r="K64" s="70">
        <f>SUM(E64,H64)</f>
        <v>100000</v>
      </c>
      <c r="L64" s="37" t="s">
        <v>11</v>
      </c>
    </row>
    <row r="65" spans="1:12" ht="25.5" customHeight="1" thickBot="1" x14ac:dyDescent="0.25">
      <c r="A65" s="38">
        <v>7305</v>
      </c>
      <c r="B65" s="39" t="s">
        <v>47</v>
      </c>
      <c r="C65" s="40">
        <f>SUM(C62:C64)</f>
        <v>0</v>
      </c>
      <c r="D65" s="46">
        <f>SUM(D62:D64)</f>
        <v>900000</v>
      </c>
      <c r="E65" s="58">
        <f>SUM(C65:D65)</f>
        <v>900000</v>
      </c>
      <c r="F65" s="34">
        <f>SUM(F62:F64)</f>
        <v>0</v>
      </c>
      <c r="G65" s="46">
        <f>SUM(G62:G64)</f>
        <v>-26001</v>
      </c>
      <c r="H65" s="77">
        <f>SUM(F65:G65)</f>
        <v>-26001</v>
      </c>
      <c r="I65" s="34">
        <f t="shared" ref="I65:J65" si="29">SUM(I62:I64)</f>
        <v>0</v>
      </c>
      <c r="J65" s="46">
        <f t="shared" si="29"/>
        <v>873999</v>
      </c>
      <c r="K65" s="77">
        <f>SUM(K62:K64)</f>
        <v>873999</v>
      </c>
      <c r="L65" s="41"/>
    </row>
    <row r="66" spans="1:12" s="18" customFormat="1" ht="22.5" customHeight="1" x14ac:dyDescent="0.2">
      <c r="A66" s="6"/>
      <c r="B66" s="8"/>
      <c r="C66" s="13"/>
      <c r="D66" s="45"/>
      <c r="E66" s="57"/>
      <c r="F66" s="72"/>
      <c r="G66" s="9"/>
      <c r="H66" s="70"/>
      <c r="I66" s="72"/>
      <c r="J66" s="9"/>
      <c r="K66" s="70"/>
      <c r="L66" s="10"/>
    </row>
    <row r="67" spans="1:12" s="21" customFormat="1" ht="22.5" customHeight="1" thickBot="1" x14ac:dyDescent="0.25">
      <c r="A67" s="7">
        <v>7306</v>
      </c>
      <c r="B67" s="23" t="s">
        <v>5</v>
      </c>
      <c r="C67" s="13"/>
      <c r="D67" s="45"/>
      <c r="E67" s="57"/>
      <c r="F67" s="72"/>
      <c r="G67" s="9"/>
      <c r="H67" s="70"/>
      <c r="I67" s="72"/>
      <c r="J67" s="9"/>
      <c r="K67" s="70"/>
      <c r="L67" s="10"/>
    </row>
    <row r="68" spans="1:12" s="30" customFormat="1" ht="19.5" customHeight="1" thickBot="1" x14ac:dyDescent="0.25">
      <c r="A68" s="6">
        <v>1</v>
      </c>
      <c r="B68" s="22" t="s">
        <v>6</v>
      </c>
      <c r="C68" s="32">
        <v>8000</v>
      </c>
      <c r="D68" s="45"/>
      <c r="E68" s="51">
        <f t="shared" ref="E68:E77" si="30">SUM(C68:D68)</f>
        <v>8000</v>
      </c>
      <c r="F68" s="71"/>
      <c r="G68" s="9"/>
      <c r="H68" s="70">
        <f t="shared" ref="H68:H74" si="31">SUM(F68:G68)</f>
        <v>0</v>
      </c>
      <c r="I68" s="71">
        <f t="shared" ref="I68:J74" si="32">SUM(C68,F68)</f>
        <v>8000</v>
      </c>
      <c r="J68" s="9">
        <f t="shared" si="32"/>
        <v>0</v>
      </c>
      <c r="K68" s="70">
        <f t="shared" ref="K68:K74" si="33">SUM(E68,H68)</f>
        <v>8000</v>
      </c>
      <c r="L68" s="12" t="s">
        <v>11</v>
      </c>
    </row>
    <row r="69" spans="1:12" ht="19.5" customHeight="1" x14ac:dyDescent="0.2">
      <c r="A69" s="6">
        <v>2</v>
      </c>
      <c r="B69" s="22" t="s">
        <v>34</v>
      </c>
      <c r="C69" s="32"/>
      <c r="D69" s="45">
        <v>2000</v>
      </c>
      <c r="E69" s="51">
        <f t="shared" si="30"/>
        <v>2000</v>
      </c>
      <c r="F69" s="71"/>
      <c r="G69" s="9"/>
      <c r="H69" s="70">
        <f t="shared" si="31"/>
        <v>0</v>
      </c>
      <c r="I69" s="71">
        <f t="shared" si="32"/>
        <v>0</v>
      </c>
      <c r="J69" s="9">
        <f t="shared" si="32"/>
        <v>2000</v>
      </c>
      <c r="K69" s="70">
        <f t="shared" si="33"/>
        <v>2000</v>
      </c>
      <c r="L69" s="12" t="s">
        <v>11</v>
      </c>
    </row>
    <row r="70" spans="1:12" ht="19.5" customHeight="1" x14ac:dyDescent="0.2">
      <c r="A70" s="6">
        <v>3</v>
      </c>
      <c r="B70" s="22" t="s">
        <v>45</v>
      </c>
      <c r="C70" s="32"/>
      <c r="D70" s="45">
        <v>4000</v>
      </c>
      <c r="E70" s="51">
        <f t="shared" si="30"/>
        <v>4000</v>
      </c>
      <c r="F70" s="71"/>
      <c r="G70" s="9"/>
      <c r="H70" s="70">
        <f t="shared" si="31"/>
        <v>0</v>
      </c>
      <c r="I70" s="71">
        <f t="shared" si="32"/>
        <v>0</v>
      </c>
      <c r="J70" s="9">
        <f t="shared" si="32"/>
        <v>4000</v>
      </c>
      <c r="K70" s="70">
        <f t="shared" si="33"/>
        <v>4000</v>
      </c>
      <c r="L70" s="12" t="s">
        <v>11</v>
      </c>
    </row>
    <row r="71" spans="1:12" ht="19.5" customHeight="1" x14ac:dyDescent="0.2">
      <c r="A71" s="6">
        <v>4</v>
      </c>
      <c r="B71" s="22" t="s">
        <v>76</v>
      </c>
      <c r="C71" s="32"/>
      <c r="D71" s="45">
        <v>4000</v>
      </c>
      <c r="E71" s="51">
        <f t="shared" si="30"/>
        <v>4000</v>
      </c>
      <c r="F71" s="71"/>
      <c r="G71" s="9">
        <v>300</v>
      </c>
      <c r="H71" s="70">
        <f t="shared" si="31"/>
        <v>300</v>
      </c>
      <c r="I71" s="71">
        <f t="shared" si="32"/>
        <v>0</v>
      </c>
      <c r="J71" s="9">
        <f t="shared" si="32"/>
        <v>4300</v>
      </c>
      <c r="K71" s="70">
        <f t="shared" si="33"/>
        <v>4300</v>
      </c>
      <c r="L71" s="12" t="s">
        <v>11</v>
      </c>
    </row>
    <row r="72" spans="1:12" ht="19.5" customHeight="1" x14ac:dyDescent="0.2">
      <c r="A72" s="6">
        <v>5</v>
      </c>
      <c r="B72" s="22" t="s">
        <v>23</v>
      </c>
      <c r="C72" s="32"/>
      <c r="D72" s="45">
        <v>14000</v>
      </c>
      <c r="E72" s="51">
        <f t="shared" si="30"/>
        <v>14000</v>
      </c>
      <c r="F72" s="71"/>
      <c r="G72" s="9"/>
      <c r="H72" s="70">
        <f t="shared" si="31"/>
        <v>0</v>
      </c>
      <c r="I72" s="71">
        <f>SUM(C72,F72)</f>
        <v>0</v>
      </c>
      <c r="J72" s="9">
        <f t="shared" si="32"/>
        <v>14000</v>
      </c>
      <c r="K72" s="70">
        <f t="shared" si="33"/>
        <v>14000</v>
      </c>
      <c r="L72" s="12" t="s">
        <v>11</v>
      </c>
    </row>
    <row r="73" spans="1:12" ht="19.5" customHeight="1" x14ac:dyDescent="0.2">
      <c r="A73" s="6">
        <v>6</v>
      </c>
      <c r="B73" s="22" t="s">
        <v>55</v>
      </c>
      <c r="C73" s="32"/>
      <c r="D73" s="45">
        <v>6000</v>
      </c>
      <c r="E73" s="51">
        <f t="shared" si="30"/>
        <v>6000</v>
      </c>
      <c r="F73" s="71"/>
      <c r="G73" s="9"/>
      <c r="H73" s="70">
        <f>SUM(F73:G73)</f>
        <v>0</v>
      </c>
      <c r="I73" s="71">
        <f t="shared" si="32"/>
        <v>0</v>
      </c>
      <c r="J73" s="9">
        <f t="shared" si="32"/>
        <v>6000</v>
      </c>
      <c r="K73" s="70">
        <f t="shared" si="33"/>
        <v>6000</v>
      </c>
      <c r="L73" s="12" t="s">
        <v>11</v>
      </c>
    </row>
    <row r="74" spans="1:12" ht="19.5" customHeight="1" thickBot="1" x14ac:dyDescent="0.25">
      <c r="A74" s="6">
        <v>7</v>
      </c>
      <c r="B74" s="22" t="s">
        <v>56</v>
      </c>
      <c r="C74" s="32">
        <v>1000</v>
      </c>
      <c r="D74" s="50"/>
      <c r="E74" s="51">
        <f t="shared" si="30"/>
        <v>1000</v>
      </c>
      <c r="F74" s="71"/>
      <c r="G74" s="9"/>
      <c r="H74" s="70">
        <f t="shared" si="31"/>
        <v>0</v>
      </c>
      <c r="I74" s="71">
        <f t="shared" si="32"/>
        <v>1000</v>
      </c>
      <c r="J74" s="9">
        <f t="shared" si="32"/>
        <v>0</v>
      </c>
      <c r="K74" s="70">
        <f t="shared" si="33"/>
        <v>1000</v>
      </c>
      <c r="L74" s="12" t="s">
        <v>11</v>
      </c>
    </row>
    <row r="75" spans="1:12" ht="19.5" thickBot="1" x14ac:dyDescent="0.25">
      <c r="A75" s="14">
        <v>7306</v>
      </c>
      <c r="B75" s="15" t="s">
        <v>46</v>
      </c>
      <c r="C75" s="16">
        <f>SUM(C68:C74)</f>
        <v>9000</v>
      </c>
      <c r="D75" s="43">
        <f t="shared" ref="D75" si="34">SUM(D68:D74)</f>
        <v>30000</v>
      </c>
      <c r="E75" s="58">
        <f t="shared" si="30"/>
        <v>39000</v>
      </c>
      <c r="F75" s="34">
        <f>SUM(F68:F74)</f>
        <v>0</v>
      </c>
      <c r="G75" s="43">
        <f t="shared" ref="G75:K75" si="35">SUM(G68:G74)</f>
        <v>300</v>
      </c>
      <c r="H75" s="77">
        <f>SUM(F75:G75)</f>
        <v>300</v>
      </c>
      <c r="I75" s="34">
        <f t="shared" ref="I75:J75" si="36">SUM(I68:I74)</f>
        <v>9000</v>
      </c>
      <c r="J75" s="43">
        <f t="shared" si="36"/>
        <v>30300</v>
      </c>
      <c r="K75" s="77">
        <f t="shared" si="35"/>
        <v>39300</v>
      </c>
      <c r="L75" s="17"/>
    </row>
    <row r="76" spans="1:12" ht="38.25" thickBot="1" x14ac:dyDescent="0.25">
      <c r="A76" s="14">
        <v>7300</v>
      </c>
      <c r="B76" s="26" t="s">
        <v>18</v>
      </c>
      <c r="C76" s="27">
        <f>C53+C59+C65+C75</f>
        <v>118200</v>
      </c>
      <c r="D76" s="49">
        <f>D53+D59+D65+D75</f>
        <v>930000</v>
      </c>
      <c r="E76" s="65">
        <f t="shared" si="30"/>
        <v>1048200</v>
      </c>
      <c r="F76" s="81">
        <f>F53+F59+F65+F75</f>
        <v>-11721</v>
      </c>
      <c r="G76" s="49">
        <f>G53+G59+G65+G75</f>
        <v>-25701</v>
      </c>
      <c r="H76" s="24">
        <f>SUM(F76:G76)</f>
        <v>-37422</v>
      </c>
      <c r="I76" s="81">
        <f t="shared" ref="I76:K76" si="37">I53+I59+I65+I75</f>
        <v>106479</v>
      </c>
      <c r="J76" s="49">
        <f t="shared" si="37"/>
        <v>904299</v>
      </c>
      <c r="K76" s="24">
        <f t="shared" si="37"/>
        <v>1010778</v>
      </c>
      <c r="L76" s="17"/>
    </row>
    <row r="77" spans="1:12" ht="38.25" thickBot="1" x14ac:dyDescent="0.25">
      <c r="A77" s="14" t="s">
        <v>22</v>
      </c>
      <c r="B77" s="26" t="s">
        <v>21</v>
      </c>
      <c r="C77" s="27">
        <f>C44+C76</f>
        <v>1425760</v>
      </c>
      <c r="D77" s="49">
        <f>D44+D76</f>
        <v>1949660</v>
      </c>
      <c r="E77" s="65">
        <f t="shared" si="30"/>
        <v>3375420</v>
      </c>
      <c r="F77" s="81">
        <f>F44+F76</f>
        <v>1215787</v>
      </c>
      <c r="G77" s="49">
        <f>G44+G76</f>
        <v>873563</v>
      </c>
      <c r="H77" s="24">
        <f>SUM(F77:G77)</f>
        <v>2089350</v>
      </c>
      <c r="I77" s="81">
        <f t="shared" ref="I77:K77" si="38">I44+I76</f>
        <v>2641547</v>
      </c>
      <c r="J77" s="49">
        <f t="shared" si="38"/>
        <v>2823223</v>
      </c>
      <c r="K77" s="24">
        <f t="shared" si="38"/>
        <v>5464770</v>
      </c>
      <c r="L77" s="17"/>
    </row>
    <row r="78" spans="1:12" ht="19.5" thickBot="1" x14ac:dyDescent="0.25">
      <c r="A78" s="7"/>
      <c r="B78" s="23"/>
      <c r="C78" s="13"/>
      <c r="D78" s="45"/>
      <c r="E78" s="57"/>
      <c r="F78" s="72"/>
      <c r="G78" s="51"/>
      <c r="H78" s="70"/>
      <c r="I78" s="72"/>
      <c r="J78" s="51"/>
      <c r="K78" s="70"/>
      <c r="L78" s="10"/>
    </row>
    <row r="79" spans="1:12" ht="19.5" thickBot="1" x14ac:dyDescent="0.25">
      <c r="A79" s="14">
        <v>7000</v>
      </c>
      <c r="B79" s="26" t="s">
        <v>48</v>
      </c>
      <c r="C79" s="27">
        <f>SUM(C76,C44,C14)</f>
        <v>1575760</v>
      </c>
      <c r="D79" s="49">
        <f>SUM(D76,D44,D14)</f>
        <v>2099660</v>
      </c>
      <c r="E79" s="65">
        <f>SUM(C79:D79)</f>
        <v>3675420</v>
      </c>
      <c r="F79" s="81">
        <f>SUM(F76,F44,F14)</f>
        <v>1315787</v>
      </c>
      <c r="G79" s="49">
        <f>SUM(G76,G44,G14)</f>
        <v>973563</v>
      </c>
      <c r="H79" s="24">
        <f>SUM(F79:G79)</f>
        <v>2289350</v>
      </c>
      <c r="I79" s="81">
        <f>SUM(I76,I44,I14)</f>
        <v>2891547</v>
      </c>
      <c r="J79" s="49">
        <f>SUM(J76,J44,J14)</f>
        <v>3073223</v>
      </c>
      <c r="K79" s="24">
        <f>SUM(K76,K44,K14)</f>
        <v>5964770</v>
      </c>
      <c r="L79" s="17"/>
    </row>
  </sheetData>
  <mergeCells count="17">
    <mergeCell ref="J5:J7"/>
    <mergeCell ref="C4:E4"/>
    <mergeCell ref="F4:H4"/>
    <mergeCell ref="I4:K4"/>
    <mergeCell ref="A2:L2"/>
    <mergeCell ref="A1:L1"/>
    <mergeCell ref="A4:A7"/>
    <mergeCell ref="B4:B7"/>
    <mergeCell ref="L4:L7"/>
    <mergeCell ref="C5:C7"/>
    <mergeCell ref="F5:F7"/>
    <mergeCell ref="K5:K7"/>
    <mergeCell ref="E5:E7"/>
    <mergeCell ref="G5:G7"/>
    <mergeCell ref="H5:H7"/>
    <mergeCell ref="D5:D7"/>
    <mergeCell ref="I5:I7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orientation="landscape" horizontalDpi="300" verticalDpi="300" r:id="rId1"/>
  <headerFooter alignWithMargins="0">
    <oddHeader>&amp;R &amp;9 &amp;10 20. melléklet</oddHeader>
  </headerFooter>
  <rowBreaks count="1" manualBreakCount="1">
    <brk id="4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2024-04-03T08:21:07Z</cp:lastPrinted>
  <dcterms:created xsi:type="dcterms:W3CDTF">2000-02-06T06:27:57Z</dcterms:created>
  <dcterms:modified xsi:type="dcterms:W3CDTF">2024-05-07T07:15:37Z</dcterms:modified>
</cp:coreProperties>
</file>