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023 12" sheetId="10" r:id="rId1"/>
  </sheets>
  <definedNames>
    <definedName name="_xlnm.Print_Titles" localSheetId="0">'2023 12'!$A:$C,'2023 12'!$1:$10</definedName>
    <definedName name="_xlnm.Print_Area" localSheetId="0">'2023 12'!$A$1:$AS$75</definedName>
  </definedNames>
  <calcPr calcId="162913" iterateDelta="0"/>
</workbook>
</file>

<file path=xl/calcChain.xml><?xml version="1.0" encoding="utf-8"?>
<calcChain xmlns="http://schemas.openxmlformats.org/spreadsheetml/2006/main">
  <c r="AS61" i="10" l="1"/>
  <c r="AR59" i="10"/>
  <c r="D63" i="10" l="1"/>
  <c r="AP59" i="10"/>
  <c r="AO59" i="10"/>
  <c r="AN59" i="10"/>
  <c r="AP63" i="10"/>
  <c r="AO63" i="10"/>
  <c r="AN63" i="10"/>
  <c r="AM63" i="10"/>
  <c r="AL63" i="10"/>
  <c r="AK63" i="10"/>
  <c r="AQ64" i="10"/>
  <c r="AP30" i="10"/>
  <c r="AO30" i="10"/>
  <c r="AN30" i="10"/>
  <c r="AM30" i="10"/>
  <c r="AL30" i="10"/>
  <c r="AK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7" i="10"/>
  <c r="E37" i="10"/>
  <c r="D37" i="10"/>
  <c r="AP21" i="10"/>
  <c r="AN21" i="10"/>
  <c r="AL21" i="10"/>
  <c r="AF21" i="10"/>
  <c r="AE21" i="10"/>
  <c r="AB21" i="10"/>
  <c r="AB31" i="10" s="1"/>
  <c r="AB38" i="10" s="1"/>
  <c r="AA21" i="10"/>
  <c r="X21" i="10"/>
  <c r="W21" i="10"/>
  <c r="AP20" i="10"/>
  <c r="AO20" i="10"/>
  <c r="AO21" i="10" s="1"/>
  <c r="AN20" i="10"/>
  <c r="AM20" i="10"/>
  <c r="AL20" i="10"/>
  <c r="AK20" i="10"/>
  <c r="AK21" i="10" s="1"/>
  <c r="AG20" i="10"/>
  <c r="AG21" i="10" s="1"/>
  <c r="AG31" i="10" s="1"/>
  <c r="AF20" i="10"/>
  <c r="AE20" i="10"/>
  <c r="AD20" i="10"/>
  <c r="AD21" i="10" s="1"/>
  <c r="AC20" i="10"/>
  <c r="AC21" i="10" s="1"/>
  <c r="AC31" i="10" s="1"/>
  <c r="AB20" i="10"/>
  <c r="AA20" i="10"/>
  <c r="Z20" i="10"/>
  <c r="Z21" i="10" s="1"/>
  <c r="Z31" i="10" s="1"/>
  <c r="Y20" i="10"/>
  <c r="Y21" i="10" s="1"/>
  <c r="Y31" i="10" s="1"/>
  <c r="Y38" i="10" s="1"/>
  <c r="X20" i="10"/>
  <c r="W20" i="10"/>
  <c r="V20" i="10"/>
  <c r="V21" i="10" s="1"/>
  <c r="V31" i="10" s="1"/>
  <c r="V38" i="10" s="1"/>
  <c r="AE31" i="10"/>
  <c r="AE38" i="10" s="1"/>
  <c r="AJ29" i="10"/>
  <c r="AI29" i="10"/>
  <c r="AH29" i="10"/>
  <c r="U29" i="10"/>
  <c r="T29" i="10"/>
  <c r="S29" i="10"/>
  <c r="D30" i="10"/>
  <c r="AP72" i="10"/>
  <c r="AO72" i="10"/>
  <c r="AN72" i="10"/>
  <c r="AN73" i="10" s="1"/>
  <c r="AM72" i="10"/>
  <c r="AL72" i="10"/>
  <c r="AK72" i="10"/>
  <c r="AF72" i="10"/>
  <c r="AG72" i="10"/>
  <c r="AD72" i="10"/>
  <c r="AC72" i="10"/>
  <c r="AB72" i="10"/>
  <c r="AA72" i="10"/>
  <c r="Z72" i="10"/>
  <c r="Y72" i="10"/>
  <c r="X72" i="10"/>
  <c r="W72" i="10"/>
  <c r="V72" i="10"/>
  <c r="R72" i="10"/>
  <c r="Q72" i="10"/>
  <c r="P72" i="10"/>
  <c r="O72" i="10"/>
  <c r="N72" i="10"/>
  <c r="M72" i="10"/>
  <c r="L72" i="10"/>
  <c r="K72" i="10"/>
  <c r="J72" i="10"/>
  <c r="I72" i="10"/>
  <c r="H72" i="10"/>
  <c r="G72" i="10"/>
  <c r="AD31" i="10" l="1"/>
  <c r="AK31" i="10"/>
  <c r="AK38" i="10" s="1"/>
  <c r="AF31" i="10"/>
  <c r="AL31" i="10"/>
  <c r="X31" i="10"/>
  <c r="AA31" i="10"/>
  <c r="W31" i="10"/>
  <c r="E72" i="10" l="1"/>
  <c r="G59" i="10" l="1"/>
  <c r="U47" i="10"/>
  <c r="E59" i="10"/>
  <c r="D59" i="10"/>
  <c r="D68" i="10" s="1"/>
  <c r="AS64" i="10" l="1"/>
  <c r="AR64" i="10"/>
  <c r="AH41" i="10" l="1"/>
  <c r="AI41" i="10"/>
  <c r="AJ41" i="10"/>
  <c r="S41" i="10"/>
  <c r="T41" i="10"/>
  <c r="U41" i="10"/>
  <c r="T40" i="10"/>
  <c r="S40" i="10"/>
  <c r="K20" i="10"/>
  <c r="K21" i="10" s="1"/>
  <c r="K31" i="10" s="1"/>
  <c r="K38" i="10" s="1"/>
  <c r="G20" i="10"/>
  <c r="G21" i="10" s="1"/>
  <c r="G31" i="10" s="1"/>
  <c r="G38" i="10" s="1"/>
  <c r="H20" i="10"/>
  <c r="H21" i="10" s="1"/>
  <c r="H31" i="10" s="1"/>
  <c r="H38" i="10" s="1"/>
  <c r="I20" i="10"/>
  <c r="I21" i="10" s="1"/>
  <c r="I31" i="10" s="1"/>
  <c r="I38" i="10" s="1"/>
  <c r="J20" i="10"/>
  <c r="J21" i="10" s="1"/>
  <c r="J31" i="10" s="1"/>
  <c r="J38" i="10" s="1"/>
  <c r="L20" i="10"/>
  <c r="L21" i="10" s="1"/>
  <c r="L31" i="10" s="1"/>
  <c r="L38" i="10" s="1"/>
  <c r="M20" i="10"/>
  <c r="M21" i="10" s="1"/>
  <c r="M31" i="10" s="1"/>
  <c r="M38" i="10" s="1"/>
  <c r="N20" i="10"/>
  <c r="N21" i="10" s="1"/>
  <c r="N31" i="10" s="1"/>
  <c r="N38" i="10" s="1"/>
  <c r="O20" i="10"/>
  <c r="P20" i="10"/>
  <c r="P21" i="10" s="1"/>
  <c r="P31" i="10" s="1"/>
  <c r="P38" i="10" s="1"/>
  <c r="Q20" i="10"/>
  <c r="Q21" i="10" s="1"/>
  <c r="Q31" i="10" s="1"/>
  <c r="Q38" i="10" s="1"/>
  <c r="R20" i="10"/>
  <c r="R21" i="10" s="1"/>
  <c r="R31" i="10" s="1"/>
  <c r="R38" i="10" s="1"/>
  <c r="E20" i="10"/>
  <c r="F20" i="10"/>
  <c r="D20" i="10"/>
  <c r="O14" i="10" l="1"/>
  <c r="O21" i="10" s="1"/>
  <c r="O31" i="10" s="1"/>
  <c r="O38" i="10" s="1"/>
  <c r="F13" i="10"/>
  <c r="AH74" i="10"/>
  <c r="U74" i="10"/>
  <c r="T74" i="10"/>
  <c r="S74" i="10"/>
  <c r="S70" i="10"/>
  <c r="AQ74" i="10" l="1"/>
  <c r="AJ66" i="10" l="1"/>
  <c r="AI66" i="10"/>
  <c r="AH66" i="10"/>
  <c r="AJ65" i="10"/>
  <c r="AI65" i="10"/>
  <c r="AH65" i="10"/>
  <c r="AH46" i="10"/>
  <c r="AI46" i="10"/>
  <c r="AJ46" i="10"/>
  <c r="AH47" i="10"/>
  <c r="AI47" i="10"/>
  <c r="AJ47" i="10"/>
  <c r="AH36" i="10"/>
  <c r="AI36" i="10"/>
  <c r="AJ36" i="10"/>
  <c r="AH28" i="10"/>
  <c r="AI28" i="10"/>
  <c r="AJ28" i="10"/>
  <c r="AH19" i="10"/>
  <c r="AI19" i="10"/>
  <c r="AJ19" i="10"/>
  <c r="AJ18" i="10"/>
  <c r="AI18" i="10"/>
  <c r="AH18" i="10"/>
  <c r="AJ17" i="10"/>
  <c r="AI17" i="10"/>
  <c r="AH17" i="10"/>
  <c r="AJ16" i="10"/>
  <c r="AI16" i="10"/>
  <c r="AH16" i="10"/>
  <c r="AJ15" i="10"/>
  <c r="AJ20" i="10" s="1"/>
  <c r="AI15" i="10"/>
  <c r="AI20" i="10" s="1"/>
  <c r="AH15" i="10"/>
  <c r="AJ27" i="10"/>
  <c r="AI27" i="10"/>
  <c r="AH27" i="10"/>
  <c r="AJ26" i="10"/>
  <c r="AI26" i="10"/>
  <c r="AH26" i="10"/>
  <c r="AJ25" i="10"/>
  <c r="AI25" i="10"/>
  <c r="AH25" i="10"/>
  <c r="AJ24" i="10"/>
  <c r="AI24" i="10"/>
  <c r="AH24" i="10"/>
  <c r="AJ35" i="10"/>
  <c r="AI35" i="10"/>
  <c r="AH35" i="10"/>
  <c r="AJ34" i="10"/>
  <c r="AI34" i="10"/>
  <c r="AH34" i="10"/>
  <c r="AJ33" i="10"/>
  <c r="AI33" i="10"/>
  <c r="AH33" i="10"/>
  <c r="AJ32" i="10"/>
  <c r="AI32" i="10"/>
  <c r="AH32" i="10"/>
  <c r="AJ45" i="10"/>
  <c r="AI45" i="10"/>
  <c r="AH45" i="10"/>
  <c r="AJ44" i="10"/>
  <c r="AI44" i="10"/>
  <c r="AH44" i="10"/>
  <c r="AJ43" i="10"/>
  <c r="AI43" i="10"/>
  <c r="AH43" i="10"/>
  <c r="AJ42" i="10"/>
  <c r="AJ48" i="10" s="1"/>
  <c r="AI42" i="10"/>
  <c r="AI48" i="10" s="1"/>
  <c r="AH42" i="10"/>
  <c r="U66" i="10"/>
  <c r="T66" i="10"/>
  <c r="S66" i="10"/>
  <c r="U65" i="10"/>
  <c r="AS65" i="10" s="1"/>
  <c r="T65" i="10"/>
  <c r="S65" i="10"/>
  <c r="U28" i="10"/>
  <c r="AS28" i="10" s="1"/>
  <c r="T28" i="10"/>
  <c r="S28" i="10"/>
  <c r="U27" i="10"/>
  <c r="AS27" i="10" s="1"/>
  <c r="T27" i="10"/>
  <c r="AR27" i="10" s="1"/>
  <c r="S27" i="10"/>
  <c r="AQ27" i="10" s="1"/>
  <c r="U26" i="10"/>
  <c r="T26" i="10"/>
  <c r="AR26" i="10" s="1"/>
  <c r="S26" i="10"/>
  <c r="AQ26" i="10" s="1"/>
  <c r="U25" i="10"/>
  <c r="AS25" i="10" s="1"/>
  <c r="T25" i="10"/>
  <c r="S25" i="10"/>
  <c r="AQ25" i="10" s="1"/>
  <c r="U24" i="10"/>
  <c r="AS24" i="10" s="1"/>
  <c r="T24" i="10"/>
  <c r="S24" i="10"/>
  <c r="U36" i="10"/>
  <c r="AS36" i="10" s="1"/>
  <c r="T36" i="10"/>
  <c r="AR36" i="10" s="1"/>
  <c r="S36" i="10"/>
  <c r="U35" i="10"/>
  <c r="AS35" i="10" s="1"/>
  <c r="T35" i="10"/>
  <c r="S35" i="10"/>
  <c r="AQ35" i="10" s="1"/>
  <c r="U34" i="10"/>
  <c r="AS34" i="10" s="1"/>
  <c r="T34" i="10"/>
  <c r="AR34" i="10" s="1"/>
  <c r="S34" i="10"/>
  <c r="U33" i="10"/>
  <c r="AS33" i="10" s="1"/>
  <c r="T33" i="10"/>
  <c r="AR33" i="10" s="1"/>
  <c r="S33" i="10"/>
  <c r="AQ33" i="10" s="1"/>
  <c r="U32" i="10"/>
  <c r="T32" i="10"/>
  <c r="AR32" i="10" s="1"/>
  <c r="S32" i="10"/>
  <c r="AQ32" i="10" s="1"/>
  <c r="S47" i="10"/>
  <c r="T47" i="10"/>
  <c r="U46" i="10"/>
  <c r="AS46" i="10" s="1"/>
  <c r="T46" i="10"/>
  <c r="S46" i="10"/>
  <c r="U45" i="10"/>
  <c r="AS45" i="10" s="1"/>
  <c r="T45" i="10"/>
  <c r="S45" i="10"/>
  <c r="U44" i="10"/>
  <c r="T44" i="10"/>
  <c r="AR44" i="10" s="1"/>
  <c r="S44" i="10"/>
  <c r="U43" i="10"/>
  <c r="T43" i="10"/>
  <c r="S43" i="10"/>
  <c r="AQ43" i="10" s="1"/>
  <c r="U42" i="10"/>
  <c r="T42" i="10"/>
  <c r="S42" i="10"/>
  <c r="AR66" i="10"/>
  <c r="AQ66" i="10"/>
  <c r="AQ41" i="10"/>
  <c r="AR41" i="10"/>
  <c r="AS41" i="10"/>
  <c r="AQ28" i="10"/>
  <c r="AR24" i="10"/>
  <c r="AS47" i="10"/>
  <c r="AQ47" i="10"/>
  <c r="AQ45" i="10"/>
  <c r="AS43" i="10"/>
  <c r="AR46" i="10" l="1"/>
  <c r="AH48" i="10"/>
  <c r="AQ24" i="10"/>
  <c r="AR25" i="10"/>
  <c r="AS26" i="10"/>
  <c r="AH20" i="10"/>
  <c r="AR47" i="10"/>
  <c r="AR28" i="10"/>
  <c r="AQ36" i="10"/>
  <c r="AR42" i="10"/>
  <c r="AR65" i="10"/>
  <c r="AS66" i="10"/>
  <c r="AQ65" i="10"/>
  <c r="AQ46" i="10"/>
  <c r="AS32" i="10"/>
  <c r="AQ34" i="10"/>
  <c r="AR35" i="10"/>
  <c r="AS42" i="10"/>
  <c r="AQ44" i="10"/>
  <c r="AR45" i="10"/>
  <c r="AQ42" i="10"/>
  <c r="AR43" i="10"/>
  <c r="AS44" i="10"/>
  <c r="D70" i="10" l="1"/>
  <c r="AQ29" i="10"/>
  <c r="F12" i="10"/>
  <c r="F11" i="10"/>
  <c r="E13" i="10"/>
  <c r="E12" i="10"/>
  <c r="E11" i="10"/>
  <c r="D12" i="10"/>
  <c r="D11" i="10"/>
  <c r="D21" i="10" s="1"/>
  <c r="D31" i="10" s="1"/>
  <c r="D38" i="10" s="1"/>
  <c r="AH70" i="10"/>
  <c r="U40" i="10"/>
  <c r="T70" i="10"/>
  <c r="U70" i="10"/>
  <c r="S71" i="10"/>
  <c r="T71" i="10"/>
  <c r="U71" i="10"/>
  <c r="T69" i="10"/>
  <c r="U69" i="10"/>
  <c r="S69" i="10"/>
  <c r="S72" i="10" s="1"/>
  <c r="U62" i="10"/>
  <c r="S61" i="10"/>
  <c r="T61" i="10"/>
  <c r="U61" i="10"/>
  <c r="S62" i="10"/>
  <c r="T62" i="10"/>
  <c r="T60" i="10"/>
  <c r="U60" i="10"/>
  <c r="S60" i="10"/>
  <c r="S51" i="10"/>
  <c r="T51" i="10"/>
  <c r="U51" i="10"/>
  <c r="S52" i="10"/>
  <c r="T52" i="10"/>
  <c r="U52" i="10"/>
  <c r="S53" i="10"/>
  <c r="T53" i="10"/>
  <c r="U53" i="10"/>
  <c r="S54" i="10"/>
  <c r="T54" i="10"/>
  <c r="U54" i="10"/>
  <c r="S55" i="10"/>
  <c r="T55" i="10"/>
  <c r="U55" i="10"/>
  <c r="S56" i="10"/>
  <c r="T56" i="10"/>
  <c r="U56" i="10"/>
  <c r="S57" i="10"/>
  <c r="T57" i="10"/>
  <c r="U57" i="10"/>
  <c r="S58" i="10"/>
  <c r="T58" i="10"/>
  <c r="U58" i="10"/>
  <c r="T50" i="10"/>
  <c r="U50" i="10"/>
  <c r="S22" i="10"/>
  <c r="U23" i="10"/>
  <c r="T23" i="10"/>
  <c r="U22" i="10"/>
  <c r="T22" i="10"/>
  <c r="U16" i="10"/>
  <c r="AS16" i="10" s="1"/>
  <c r="T16" i="10"/>
  <c r="AR16" i="10" s="1"/>
  <c r="S12" i="10"/>
  <c r="T12" i="10"/>
  <c r="U12" i="10"/>
  <c r="S13" i="10"/>
  <c r="T13" i="10"/>
  <c r="U13" i="10"/>
  <c r="S14" i="10"/>
  <c r="T14" i="10"/>
  <c r="U14" i="10"/>
  <c r="T11" i="10"/>
  <c r="U11" i="10"/>
  <c r="S50" i="10"/>
  <c r="S11" i="10"/>
  <c r="G68" i="10"/>
  <c r="G73" i="10" s="1"/>
  <c r="H59" i="10"/>
  <c r="H68" i="10" s="1"/>
  <c r="H73" i="10" s="1"/>
  <c r="I59" i="10"/>
  <c r="I68" i="10" s="1"/>
  <c r="I73" i="10" s="1"/>
  <c r="J59" i="10"/>
  <c r="J68" i="10" s="1"/>
  <c r="J73" i="10" s="1"/>
  <c r="K59" i="10"/>
  <c r="K68" i="10" s="1"/>
  <c r="K73" i="10" s="1"/>
  <c r="L59" i="10"/>
  <c r="L68" i="10" s="1"/>
  <c r="L73" i="10" s="1"/>
  <c r="M59" i="10"/>
  <c r="M68" i="10" s="1"/>
  <c r="M73" i="10" s="1"/>
  <c r="N59" i="10"/>
  <c r="N68" i="10" s="1"/>
  <c r="N73" i="10" s="1"/>
  <c r="O59" i="10"/>
  <c r="O68" i="10" s="1"/>
  <c r="O73" i="10" s="1"/>
  <c r="P59" i="10"/>
  <c r="P68" i="10" s="1"/>
  <c r="P73" i="10" s="1"/>
  <c r="Q59" i="10"/>
  <c r="Q68" i="10" s="1"/>
  <c r="Q73" i="10" s="1"/>
  <c r="R59" i="10"/>
  <c r="R68" i="10" s="1"/>
  <c r="R73" i="10" s="1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K59" i="10"/>
  <c r="AK68" i="10" s="1"/>
  <c r="AK73" i="10" s="1"/>
  <c r="AL59" i="10"/>
  <c r="AL68" i="10" s="1"/>
  <c r="AL73" i="10" s="1"/>
  <c r="AM59" i="10"/>
  <c r="AM68" i="10" s="1"/>
  <c r="AM73" i="10" s="1"/>
  <c r="E30" i="10"/>
  <c r="E63" i="10"/>
  <c r="AM37" i="10"/>
  <c r="V63" i="10"/>
  <c r="W63" i="10"/>
  <c r="X63" i="10"/>
  <c r="Y63" i="10"/>
  <c r="Z63" i="10"/>
  <c r="AA63" i="10"/>
  <c r="AB63" i="10"/>
  <c r="AC63" i="10"/>
  <c r="AC68" i="10" s="1"/>
  <c r="AC73" i="10" s="1"/>
  <c r="AD63" i="10"/>
  <c r="AD68" i="10" s="1"/>
  <c r="AD73" i="10" s="1"/>
  <c r="AE63" i="10"/>
  <c r="AF63" i="10"/>
  <c r="AG63" i="10"/>
  <c r="X38" i="10"/>
  <c r="AA38" i="10"/>
  <c r="AD38" i="10"/>
  <c r="S23" i="10"/>
  <c r="T49" i="10"/>
  <c r="U49" i="10"/>
  <c r="S49" i="10"/>
  <c r="AN31" i="10"/>
  <c r="AN38" i="10" s="1"/>
  <c r="AO31" i="10"/>
  <c r="AO38" i="10" s="1"/>
  <c r="AP31" i="10"/>
  <c r="AP38" i="10" s="1"/>
  <c r="S16" i="10"/>
  <c r="AQ16" i="10" s="1"/>
  <c r="S17" i="10"/>
  <c r="AQ17" i="10" s="1"/>
  <c r="T17" i="10"/>
  <c r="AR17" i="10" s="1"/>
  <c r="U17" i="10"/>
  <c r="AS17" i="10" s="1"/>
  <c r="S18" i="10"/>
  <c r="AQ18" i="10" s="1"/>
  <c r="T18" i="10"/>
  <c r="AR18" i="10" s="1"/>
  <c r="U18" i="10"/>
  <c r="AS18" i="10" s="1"/>
  <c r="S19" i="10"/>
  <c r="AQ19" i="10" s="1"/>
  <c r="T19" i="10"/>
  <c r="AR19" i="10" s="1"/>
  <c r="U19" i="10"/>
  <c r="AS19" i="10" s="1"/>
  <c r="T15" i="10"/>
  <c r="AR15" i="10" s="1"/>
  <c r="U15" i="10"/>
  <c r="AS15" i="10" s="1"/>
  <c r="S15" i="10"/>
  <c r="AQ15" i="10" s="1"/>
  <c r="AQ20" i="10" s="1"/>
  <c r="F72" i="10"/>
  <c r="F63" i="10"/>
  <c r="F59" i="10"/>
  <c r="F30" i="10"/>
  <c r="AP68" i="10"/>
  <c r="AP73" i="10" s="1"/>
  <c r="AO68" i="10"/>
  <c r="AO73" i="10" s="1"/>
  <c r="AM13" i="10"/>
  <c r="E21" i="10" l="1"/>
  <c r="AM21" i="10"/>
  <c r="AM31" i="10" s="1"/>
  <c r="AM38" i="10" s="1"/>
  <c r="F68" i="10"/>
  <c r="E31" i="10"/>
  <c r="E38" i="10" s="1"/>
  <c r="AR20" i="10"/>
  <c r="AQ70" i="10"/>
  <c r="D72" i="10"/>
  <c r="D73" i="10" s="1"/>
  <c r="F21" i="10"/>
  <c r="AF38" i="10"/>
  <c r="Z38" i="10"/>
  <c r="AL38" i="10"/>
  <c r="S30" i="10"/>
  <c r="AG38" i="10"/>
  <c r="W38" i="10"/>
  <c r="E68" i="10"/>
  <c r="E73" i="10" s="1"/>
  <c r="S59" i="10"/>
  <c r="AG68" i="10"/>
  <c r="AG73" i="10" s="1"/>
  <c r="AF68" i="10"/>
  <c r="AF73" i="10" s="1"/>
  <c r="AB68" i="10"/>
  <c r="AB73" i="10" s="1"/>
  <c r="X68" i="10"/>
  <c r="X73" i="10" s="1"/>
  <c r="AE68" i="10"/>
  <c r="AA68" i="10"/>
  <c r="AA73" i="10" s="1"/>
  <c r="W68" i="10"/>
  <c r="W73" i="10" s="1"/>
  <c r="V68" i="10"/>
  <c r="V73" i="10" s="1"/>
  <c r="Z68" i="10"/>
  <c r="Z73" i="10" s="1"/>
  <c r="U20" i="10"/>
  <c r="U21" i="10" s="1"/>
  <c r="AC38" i="10"/>
  <c r="Y68" i="10"/>
  <c r="Y73" i="10" s="1"/>
  <c r="U59" i="10"/>
  <c r="F73" i="10"/>
  <c r="T59" i="10"/>
  <c r="T20" i="10"/>
  <c r="T21" i="10" s="1"/>
  <c r="AI50" i="10"/>
  <c r="AR50" i="10" s="1"/>
  <c r="AI69" i="10"/>
  <c r="AR69" i="10" s="1"/>
  <c r="AI53" i="10"/>
  <c r="AR53" i="10" s="1"/>
  <c r="AH55" i="10"/>
  <c r="AQ55" i="10" s="1"/>
  <c r="AI52" i="10"/>
  <c r="AR52" i="10" s="1"/>
  <c r="S20" i="10"/>
  <c r="S21" i="10" s="1"/>
  <c r="AI54" i="10"/>
  <c r="AR54" i="10" s="1"/>
  <c r="AJ61" i="10"/>
  <c r="AI71" i="10"/>
  <c r="AR71" i="10" s="1"/>
  <c r="AI22" i="10"/>
  <c r="AR22" i="10" s="1"/>
  <c r="AH40" i="10"/>
  <c r="AQ40" i="10" s="1"/>
  <c r="AJ54" i="10"/>
  <c r="AS54" i="10" s="1"/>
  <c r="AI70" i="10"/>
  <c r="AR70" i="10" s="1"/>
  <c r="AS20" i="10"/>
  <c r="AR37" i="10"/>
  <c r="AJ58" i="10"/>
  <c r="AS58" i="10" s="1"/>
  <c r="AJ13" i="10"/>
  <c r="AS13" i="10" s="1"/>
  <c r="AJ12" i="10"/>
  <c r="AS12" i="10" s="1"/>
  <c r="AH13" i="10"/>
  <c r="AQ13" i="10" s="1"/>
  <c r="AH14" i="10"/>
  <c r="AQ14" i="10" s="1"/>
  <c r="AQ37" i="10"/>
  <c r="AH57" i="10"/>
  <c r="AQ57" i="10" s="1"/>
  <c r="AH12" i="10"/>
  <c r="AQ12" i="10" s="1"/>
  <c r="AI12" i="10"/>
  <c r="AR12" i="10" s="1"/>
  <c r="AH50" i="10"/>
  <c r="AQ50" i="10" s="1"/>
  <c r="AH52" i="10"/>
  <c r="AQ52" i="10" s="1"/>
  <c r="AI55" i="10"/>
  <c r="AR55" i="10" s="1"/>
  <c r="AI56" i="10"/>
  <c r="AR56" i="10" s="1"/>
  <c r="AI13" i="10"/>
  <c r="AR13" i="10" s="1"/>
  <c r="AH22" i="10"/>
  <c r="AQ22" i="10" s="1"/>
  <c r="AJ40" i="10"/>
  <c r="AI14" i="10"/>
  <c r="AR14" i="10" s="1"/>
  <c r="AR48" i="10"/>
  <c r="AJ50" i="10"/>
  <c r="AS50" i="10" s="1"/>
  <c r="AJ51" i="10"/>
  <c r="AS51" i="10" s="1"/>
  <c r="AJ53" i="10"/>
  <c r="AS53" i="10" s="1"/>
  <c r="AH54" i="10"/>
  <c r="AQ54" i="10" s="1"/>
  <c r="AJ56" i="10"/>
  <c r="AS56" i="10" s="1"/>
  <c r="AH58" i="10"/>
  <c r="AQ58" i="10" s="1"/>
  <c r="AJ60" i="10"/>
  <c r="AS60" i="10" s="1"/>
  <c r="AJ70" i="10"/>
  <c r="AS70" i="10" s="1"/>
  <c r="AJ71" i="10"/>
  <c r="AS71" i="10" s="1"/>
  <c r="AJ14" i="10"/>
  <c r="AS14" i="10" s="1"/>
  <c r="AR29" i="10"/>
  <c r="AQ48" i="10"/>
  <c r="AI58" i="10"/>
  <c r="AR58" i="10" s="1"/>
  <c r="AH62" i="10"/>
  <c r="AQ62" i="10" s="1"/>
  <c r="AH69" i="10"/>
  <c r="AI74" i="10"/>
  <c r="AR74" i="10" s="1"/>
  <c r="AI61" i="10"/>
  <c r="AR61" i="10" s="1"/>
  <c r="AI62" i="10"/>
  <c r="AR62" i="10" s="1"/>
  <c r="AJ74" i="10"/>
  <c r="AS74" i="10" s="1"/>
  <c r="AH11" i="10"/>
  <c r="AQ11" i="10" s="1"/>
  <c r="AJ22" i="10"/>
  <c r="AS22" i="10" s="1"/>
  <c r="AH23" i="10"/>
  <c r="AQ23" i="10" s="1"/>
  <c r="AS29" i="10"/>
  <c r="AS37" i="10"/>
  <c r="AS48" i="10"/>
  <c r="AH49" i="10"/>
  <c r="AQ49" i="10" s="1"/>
  <c r="AH51" i="10"/>
  <c r="AQ51" i="10" s="1"/>
  <c r="AJ52" i="10"/>
  <c r="AS52" i="10" s="1"/>
  <c r="AH53" i="10"/>
  <c r="AQ53" i="10" s="1"/>
  <c r="AJ55" i="10"/>
  <c r="AS55" i="10" s="1"/>
  <c r="AH56" i="10"/>
  <c r="AQ56" i="10" s="1"/>
  <c r="AI57" i="10"/>
  <c r="AR57" i="10" s="1"/>
  <c r="AI11" i="10"/>
  <c r="AI21" i="10" s="1"/>
  <c r="AI23" i="10"/>
  <c r="AR23" i="10" s="1"/>
  <c r="AI51" i="10"/>
  <c r="AR51" i="10" s="1"/>
  <c r="AJ57" i="10"/>
  <c r="AS57" i="10" s="1"/>
  <c r="AJ11" i="10"/>
  <c r="AS11" i="10" s="1"/>
  <c r="AJ23" i="10"/>
  <c r="AS23" i="10" s="1"/>
  <c r="AI49" i="10"/>
  <c r="AR49" i="10" s="1"/>
  <c r="AJ62" i="10"/>
  <c r="AS62" i="10" s="1"/>
  <c r="AJ49" i="10"/>
  <c r="AS49" i="10" s="1"/>
  <c r="AH61" i="10"/>
  <c r="AQ61" i="10" s="1"/>
  <c r="U72" i="10"/>
  <c r="S63" i="10"/>
  <c r="S67" i="10" s="1"/>
  <c r="AH60" i="10"/>
  <c r="AQ60" i="10" s="1"/>
  <c r="T63" i="10"/>
  <c r="T67" i="10" s="1"/>
  <c r="AI60" i="10"/>
  <c r="AR60" i="10" s="1"/>
  <c r="AJ69" i="10"/>
  <c r="U63" i="10"/>
  <c r="U67" i="10" s="1"/>
  <c r="AH71" i="10"/>
  <c r="AQ71" i="10" s="1"/>
  <c r="AQ63" i="10" l="1"/>
  <c r="AQ69" i="10"/>
  <c r="AQ72" i="10" s="1"/>
  <c r="AH72" i="10"/>
  <c r="AS69" i="10"/>
  <c r="AS72" i="10" s="1"/>
  <c r="AJ72" i="10"/>
  <c r="AI72" i="10"/>
  <c r="AQ21" i="10"/>
  <c r="AQ59" i="10"/>
  <c r="AQ68" i="10" s="1"/>
  <c r="AQ73" i="10" s="1"/>
  <c r="AR11" i="10"/>
  <c r="AR21" i="10" s="1"/>
  <c r="AR72" i="10"/>
  <c r="U68" i="10"/>
  <c r="U73" i="10" s="1"/>
  <c r="S68" i="10"/>
  <c r="AH63" i="10"/>
  <c r="AI63" i="10"/>
  <c r="AS40" i="10"/>
  <c r="AR30" i="10"/>
  <c r="AJ63" i="10"/>
  <c r="AS63" i="10"/>
  <c r="AI30" i="10"/>
  <c r="AI31" i="10" s="1"/>
  <c r="AI38" i="10" s="1"/>
  <c r="AI59" i="10"/>
  <c r="AJ59" i="10"/>
  <c r="AJ68" i="10" s="1"/>
  <c r="AJ73" i="10" s="1"/>
  <c r="AJ21" i="10"/>
  <c r="AJ30" i="10"/>
  <c r="AS30" i="10"/>
  <c r="AR63" i="10"/>
  <c r="AH59" i="10"/>
  <c r="AH68" i="10" s="1"/>
  <c r="AH73" i="10" s="1"/>
  <c r="AH30" i="10"/>
  <c r="AQ30" i="10"/>
  <c r="AH21" i="10"/>
  <c r="T68" i="10"/>
  <c r="S31" i="10"/>
  <c r="U30" i="10"/>
  <c r="AS59" i="10"/>
  <c r="T72" i="10"/>
  <c r="AI40" i="10"/>
  <c r="AQ31" i="10" l="1"/>
  <c r="AR31" i="10"/>
  <c r="AR38" i="10" s="1"/>
  <c r="AJ31" i="10"/>
  <c r="AJ38" i="10" s="1"/>
  <c r="AR40" i="10"/>
  <c r="AR68" i="10" s="1"/>
  <c r="AR73" i="10" s="1"/>
  <c r="AI68" i="10"/>
  <c r="AI73" i="10" s="1"/>
  <c r="AS68" i="10"/>
  <c r="AS73" i="10" s="1"/>
  <c r="AQ38" i="10"/>
  <c r="AH31" i="10"/>
  <c r="AH38" i="10" s="1"/>
  <c r="T73" i="10"/>
  <c r="T30" i="10"/>
  <c r="U31" i="10"/>
  <c r="U38" i="10" s="1"/>
  <c r="S38" i="10"/>
  <c r="S73" i="10"/>
  <c r="T31" i="10" l="1"/>
  <c r="T38" i="10" s="1"/>
  <c r="AS21" i="10" l="1"/>
  <c r="F31" i="10"/>
  <c r="F38" i="10" s="1"/>
  <c r="AS31" i="10" l="1"/>
  <c r="AS38" i="10" s="1"/>
</calcChain>
</file>

<file path=xl/sharedStrings.xml><?xml version="1.0" encoding="utf-8"?>
<sst xmlns="http://schemas.openxmlformats.org/spreadsheetml/2006/main" count="196" uniqueCount="155">
  <si>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</si>
  <si>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</si>
  <si>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</si>
  <si>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</si>
  <si>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</si>
  <si>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</si>
  <si>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</si>
  <si>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</si>
  <si>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</si>
  <si>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</si>
  <si>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</si>
  <si>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</si>
  <si>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</si>
  <si>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</si>
  <si>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</si>
  <si>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</si>
  <si>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</si>
  <si>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</si>
  <si>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</si>
  <si>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</si>
  <si>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</si>
  <si>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</si>
  <si>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</si>
  <si>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</si>
  <si>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</si>
  <si>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</si>
  <si>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</si>
  <si>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</si>
  <si>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</si>
  <si>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</si>
  <si>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</si>
  <si>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</si>
  <si>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</si>
  <si>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</si>
  <si>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</si>
  <si>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</si>
  <si>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</si>
  <si>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</si>
  <si>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</si>
  <si>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</si>
  <si>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</si>
  <si>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</si>
  <si>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</si>
  <si>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</si>
  <si>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</si>
  <si>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</si>
  <si>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</si>
  <si>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</si>
  <si>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</si>
  <si>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</si>
  <si>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</si>
  <si>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</si>
  <si>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</si>
  <si>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</si>
  <si>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</si>
  <si>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</si>
  <si>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</si>
  <si>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</si>
  <si>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</si>
  <si>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</si>
  <si>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</si>
  <si>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</si>
  <si>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</si>
  <si>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</si>
  <si>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</si>
  <si>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</si>
  <si>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</si>
  <si>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</si>
  <si>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</si>
  <si>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</si>
  <si>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</si>
  <si>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</si>
  <si>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</si>
  <si>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</si>
  <si>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</si>
  <si>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</si>
  <si>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</si>
  <si>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</si>
  <si>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</si>
  <si>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</si>
  <si>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</si>
  <si>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</si>
  <si>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</si>
  <si>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</si>
  <si>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</si>
  <si>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</si>
  <si>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</si>
  <si>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</si>
  <si>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</si>
  <si>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</si>
  <si>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</si>
  <si>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</si>
  <si>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</si>
  <si>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</si>
  <si>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</si>
  <si>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1130</t>
  </si>
  <si>
    <t>Bischitz Johanna Integrált 
Humán Szolgáltató Központ 
MINDÖSSZESEN</t>
  </si>
  <si>
    <t>1110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</si>
  <si>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</si>
  <si>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</si>
  <si>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</si>
  <si>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</si>
  <si>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</si>
  <si>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</si>
  <si>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</si>
  <si>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</si>
  <si>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</si>
  <si>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</si>
  <si>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</si>
  <si>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</si>
  <si>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</si>
  <si>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</si>
  <si>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</si>
  <si>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</si>
  <si>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</si>
  <si>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</si>
  <si>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Belföldi finanszírozás bevételei (56+57+58)</t>
  </si>
  <si>
    <t>Bevételek összesen (55+59)</t>
  </si>
  <si>
    <t>Központi irányítás
Nyár utca 7.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</si>
  <si>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</si>
  <si>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</si>
  <si>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</si>
  <si>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</si>
  <si>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</si>
  <si>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1180</t>
  </si>
  <si>
    <t>1250-1</t>
  </si>
  <si>
    <t>Eredeti előirányzat</t>
  </si>
  <si>
    <t>Módosított előirányzat</t>
  </si>
  <si>
    <t>Teljesítés</t>
  </si>
  <si>
    <t>B410</t>
  </si>
  <si>
    <t>Biztosító által fizetett kártérítés</t>
  </si>
  <si>
    <t>Intézményi Üzemeltetési csoport</t>
  </si>
  <si>
    <t>Projekt Csoport - Pályázati feladatok
CRIS (Cooperate, Reach Out, Integrate Services) Európai Uniós pályázat</t>
  </si>
  <si>
    <t>B51</t>
  </si>
  <si>
    <t>Immateriális javak értékesítése</t>
  </si>
  <si>
    <t>1120</t>
  </si>
  <si>
    <t>1150</t>
  </si>
  <si>
    <t xml:space="preserve">Idősek tartós és átmeneti ellátása </t>
  </si>
  <si>
    <t>Idősek nappali ellátása</t>
  </si>
  <si>
    <t>Egyéb szociális ellátások</t>
  </si>
  <si>
    <t xml:space="preserve">Gyermekek napközbeni ellátása </t>
  </si>
  <si>
    <t>Szociális ágazat ÖSSZESEN 
(1120+1130+1140+1150)</t>
  </si>
  <si>
    <t xml:space="preserve">Háziorvosi szolgálatok </t>
  </si>
  <si>
    <t xml:space="preserve">Fogászat-Szájsebészet </t>
  </si>
  <si>
    <t xml:space="preserve">Védőnői szolgálat </t>
  </si>
  <si>
    <t xml:space="preserve">Egyéb egészségügyi ellátások </t>
  </si>
  <si>
    <t>Egészségügyi ágazat ÖSSZESEN 
(1160+1170+1180+1200)</t>
  </si>
  <si>
    <t>Személyi juttatások</t>
  </si>
  <si>
    <t>Működési bevételek (38+…+47)</t>
  </si>
  <si>
    <t>Felhalmozási bevételek (49+50+51)</t>
  </si>
  <si>
    <t>Felhalmozási célú átvett pénzeszközök (54+55)</t>
  </si>
  <si>
    <t>Költségvetési bevételek összesen (29+30+37+48+52+53+56)</t>
  </si>
  <si>
    <t>Budapest Főváros VII. Kerület Erzsébetváros Önkormányzata szociális és egészségügyi intézménye 2023. évi költségvetési és finanszírozási előirányzatai és teljesítési adatai feladatcsoportonkénti bontásban</t>
  </si>
  <si>
    <t>Korrigált eredeti előirányzat</t>
  </si>
  <si>
    <t>1190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</si>
</sst>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59">
    <xf numFmtId="0" fontId="0" fillId="0" borderId="0" xfId="0"/>
    <xf numFmtId="3" fontId="1" fillId="0" borderId="3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2" fillId="0" borderId="67" xfId="4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38" xfId="4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72" xfId="4" applyNumberFormat="1" applyFont="1" applyFill="1" applyBorder="1" applyAlignment="1">
      <alignment vertical="center"/>
    </xf>
    <xf numFmtId="3" fontId="1" fillId="0" borderId="42" xfId="4" applyNumberFormat="1" applyFont="1" applyFill="1" applyBorder="1" applyAlignment="1">
      <alignment vertical="center"/>
    </xf>
    <xf numFmtId="3" fontId="1" fillId="0" borderId="20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46" xfId="4" applyNumberFormat="1" applyFont="1" applyFill="1" applyBorder="1" applyAlignment="1">
      <alignment vertical="center"/>
    </xf>
    <xf numFmtId="3" fontId="2" fillId="0" borderId="47" xfId="4" applyNumberFormat="1" applyFont="1" applyFill="1" applyBorder="1" applyAlignment="1">
      <alignment vertical="center"/>
    </xf>
    <xf numFmtId="10" fontId="5" fillId="0" borderId="0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1" fillId="0" borderId="33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2" fillId="0" borderId="43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3" fontId="1" fillId="0" borderId="13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4" xfId="4" applyNumberFormat="1" applyFont="1" applyFill="1" applyBorder="1" applyAlignment="1">
      <alignment vertical="center"/>
    </xf>
    <xf numFmtId="3" fontId="2" fillId="0" borderId="2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1" fillId="0" borderId="7" xfId="4" applyNumberFormat="1" applyFont="1" applyFill="1" applyBorder="1" applyAlignment="1">
      <alignment vertical="center"/>
    </xf>
    <xf numFmtId="3" fontId="2" fillId="0" borderId="73" xfId="4" applyNumberFormat="1" applyFont="1" applyFill="1" applyBorder="1" applyAlignment="1">
      <alignment vertical="center"/>
    </xf>
    <xf numFmtId="3" fontId="5" fillId="0" borderId="2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3" fontId="1" fillId="0" borderId="72" xfId="4" applyNumberFormat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0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horizontal="right" vertical="center"/>
    </xf>
    <xf numFmtId="0" fontId="2" fillId="0" borderId="5" xfId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1" fillId="0" borderId="14" xfId="1" applyFont="1" applyBorder="1"/>
    <xf numFmtId="3" fontId="2" fillId="0" borderId="17" xfId="1" applyNumberFormat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34" xfId="1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3" fontId="1" fillId="0" borderId="34" xfId="1" applyNumberFormat="1" applyFont="1" applyBorder="1" applyAlignment="1">
      <alignment vertical="center"/>
    </xf>
    <xf numFmtId="3" fontId="1" fillId="0" borderId="3" xfId="1" applyNumberFormat="1" applyFont="1" applyBorder="1" applyAlignment="1">
      <alignment vertical="center"/>
    </xf>
    <xf numFmtId="3" fontId="1" fillId="0" borderId="19" xfId="1" applyNumberFormat="1" applyFont="1" applyBorder="1" applyAlignment="1">
      <alignment vertical="center"/>
    </xf>
    <xf numFmtId="3" fontId="1" fillId="0" borderId="15" xfId="1" applyNumberFormat="1" applyFont="1" applyBorder="1" applyAlignment="1">
      <alignment vertical="center"/>
    </xf>
    <xf numFmtId="0" fontId="1" fillId="0" borderId="44" xfId="1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3" fontId="1" fillId="0" borderId="17" xfId="1" applyNumberFormat="1" applyFont="1" applyBorder="1" applyAlignment="1">
      <alignment vertical="center"/>
    </xf>
    <xf numFmtId="0" fontId="1" fillId="0" borderId="53" xfId="1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3" fontId="2" fillId="0" borderId="65" xfId="1" applyNumberFormat="1" applyFont="1" applyBorder="1" applyAlignment="1">
      <alignment vertical="center"/>
    </xf>
    <xf numFmtId="3" fontId="2" fillId="0" borderId="37" xfId="1" applyNumberFormat="1" applyFont="1" applyBorder="1" applyAlignment="1">
      <alignment vertical="center"/>
    </xf>
    <xf numFmtId="3" fontId="2" fillId="0" borderId="57" xfId="1" applyNumberFormat="1" applyFont="1" applyBorder="1" applyAlignment="1">
      <alignment vertical="center"/>
    </xf>
    <xf numFmtId="0" fontId="2" fillId="0" borderId="37" xfId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3" fontId="2" fillId="0" borderId="66" xfId="1" applyNumberFormat="1" applyFont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3" fontId="2" fillId="0" borderId="58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3" fontId="2" fillId="0" borderId="67" xfId="1" applyNumberFormat="1" applyFont="1" applyBorder="1" applyAlignment="1">
      <alignment vertical="center"/>
    </xf>
    <xf numFmtId="3" fontId="2" fillId="0" borderId="38" xfId="1" applyNumberFormat="1" applyFont="1" applyBorder="1" applyAlignment="1">
      <alignment vertical="center"/>
    </xf>
    <xf numFmtId="3" fontId="2" fillId="0" borderId="59" xfId="1" applyNumberFormat="1" applyFont="1" applyBorder="1" applyAlignment="1">
      <alignment vertical="center"/>
    </xf>
    <xf numFmtId="3" fontId="2" fillId="0" borderId="70" xfId="1" applyNumberFormat="1" applyFont="1" applyBorder="1" applyAlignment="1">
      <alignment vertical="center"/>
    </xf>
    <xf numFmtId="3" fontId="2" fillId="0" borderId="22" xfId="1" applyNumberFormat="1" applyFont="1" applyBorder="1" applyAlignment="1">
      <alignment vertical="center"/>
    </xf>
    <xf numFmtId="0" fontId="2" fillId="0" borderId="38" xfId="1" applyFont="1" applyBorder="1" applyAlignment="1">
      <alignment vertical="center"/>
    </xf>
    <xf numFmtId="3" fontId="1" fillId="0" borderId="21" xfId="1" applyNumberFormat="1" applyFont="1" applyBorder="1" applyAlignment="1">
      <alignment vertical="center"/>
    </xf>
    <xf numFmtId="3" fontId="1" fillId="0" borderId="55" xfId="1" applyNumberFormat="1" applyFont="1" applyBorder="1" applyAlignment="1">
      <alignment vertical="center"/>
    </xf>
    <xf numFmtId="3" fontId="1" fillId="0" borderId="32" xfId="1" applyNumberFormat="1" applyFont="1" applyBorder="1" applyAlignment="1">
      <alignment vertical="center"/>
    </xf>
    <xf numFmtId="3" fontId="1" fillId="0" borderId="42" xfId="1" applyNumberFormat="1" applyFont="1" applyBorder="1" applyAlignment="1">
      <alignment vertical="center"/>
    </xf>
    <xf numFmtId="3" fontId="1" fillId="0" borderId="65" xfId="1" applyNumberFormat="1" applyFont="1" applyBorder="1" applyAlignment="1">
      <alignment vertical="center"/>
    </xf>
    <xf numFmtId="3" fontId="1" fillId="0" borderId="37" xfId="1" applyNumberFormat="1" applyFont="1" applyBorder="1" applyAlignment="1">
      <alignment vertical="center"/>
    </xf>
    <xf numFmtId="3" fontId="1" fillId="0" borderId="45" xfId="1" applyNumberFormat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3" fontId="1" fillId="0" borderId="20" xfId="1" applyNumberFormat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3" fontId="2" fillId="0" borderId="45" xfId="1" applyNumberFormat="1" applyFont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3" fontId="2" fillId="0" borderId="69" xfId="1" applyNumberFormat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0" fontId="2" fillId="0" borderId="39" xfId="1" applyFont="1" applyBorder="1" applyAlignment="1">
      <alignment vertical="center"/>
    </xf>
    <xf numFmtId="3" fontId="2" fillId="0" borderId="46" xfId="1" applyNumberFormat="1" applyFont="1" applyBorder="1" applyAlignment="1">
      <alignment vertical="center"/>
    </xf>
    <xf numFmtId="3" fontId="2" fillId="0" borderId="71" xfId="1" applyNumberFormat="1" applyFont="1" applyBorder="1" applyAlignment="1">
      <alignment vertical="center"/>
    </xf>
    <xf numFmtId="3" fontId="1" fillId="0" borderId="9" xfId="1" applyNumberFormat="1" applyFont="1" applyBorder="1" applyAlignment="1">
      <alignment vertical="center"/>
    </xf>
    <xf numFmtId="0" fontId="2" fillId="0" borderId="24" xfId="1" applyFont="1" applyBorder="1" applyAlignment="1">
      <alignment vertical="center"/>
    </xf>
    <xf numFmtId="3" fontId="2" fillId="0" borderId="47" xfId="1" applyNumberFormat="1" applyFont="1" applyBorder="1" applyAlignment="1">
      <alignment vertical="center"/>
    </xf>
    <xf numFmtId="3" fontId="2" fillId="0" borderId="72" xfId="1" applyNumberFormat="1" applyFont="1" applyBorder="1" applyAlignment="1">
      <alignment vertical="center"/>
    </xf>
    <xf numFmtId="3" fontId="1" fillId="0" borderId="38" xfId="1" applyNumberFormat="1" applyFont="1" applyBorder="1" applyAlignment="1">
      <alignment vertical="center"/>
    </xf>
    <xf numFmtId="3" fontId="1" fillId="0" borderId="13" xfId="1" applyNumberFormat="1" applyFont="1" applyBorder="1" applyAlignment="1">
      <alignment vertical="center"/>
    </xf>
    <xf numFmtId="3" fontId="1" fillId="0" borderId="68" xfId="1" applyNumberFormat="1" applyFont="1" applyBorder="1" applyAlignment="1">
      <alignment vertical="center"/>
    </xf>
    <xf numFmtId="3" fontId="2" fillId="0" borderId="78" xfId="1" applyNumberFormat="1" applyFont="1" applyBorder="1" applyAlignment="1">
      <alignment vertical="center"/>
    </xf>
    <xf numFmtId="3" fontId="2" fillId="0" borderId="43" xfId="1" applyNumberFormat="1" applyFont="1" applyBorder="1" applyAlignment="1">
      <alignment vertical="center"/>
    </xf>
    <xf numFmtId="3" fontId="1" fillId="0" borderId="66" xfId="1" applyNumberFormat="1" applyFont="1" applyBorder="1" applyAlignment="1">
      <alignment vertical="center"/>
    </xf>
    <xf numFmtId="3" fontId="1" fillId="0" borderId="67" xfId="1" applyNumberFormat="1" applyFont="1" applyBorder="1" applyAlignment="1">
      <alignment vertical="center"/>
    </xf>
    <xf numFmtId="3" fontId="1" fillId="0" borderId="7" xfId="1" applyNumberFormat="1" applyFont="1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3" fontId="1" fillId="0" borderId="40" xfId="1" applyNumberFormat="1" applyFont="1" applyBorder="1" applyAlignment="1">
      <alignment vertical="center"/>
    </xf>
    <xf numFmtId="3" fontId="1" fillId="0" borderId="41" xfId="1" applyNumberFormat="1" applyFont="1" applyBorder="1" applyAlignment="1">
      <alignment vertical="center"/>
    </xf>
    <xf numFmtId="0" fontId="1" fillId="0" borderId="41" xfId="1" applyFont="1" applyBorder="1" applyAlignment="1">
      <alignment vertical="center"/>
    </xf>
    <xf numFmtId="0" fontId="1" fillId="0" borderId="18" xfId="1" applyFont="1" applyBorder="1"/>
    <xf numFmtId="3" fontId="5" fillId="0" borderId="32" xfId="1" applyNumberFormat="1" applyFont="1" applyBorder="1" applyAlignment="1">
      <alignment vertical="center"/>
    </xf>
    <xf numFmtId="3" fontId="5" fillId="0" borderId="13" xfId="1" applyNumberFormat="1" applyFont="1" applyBorder="1" applyAlignment="1">
      <alignment vertical="center"/>
    </xf>
    <xf numFmtId="3" fontId="5" fillId="0" borderId="33" xfId="1" applyNumberFormat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2" fontId="2" fillId="0" borderId="24" xfId="1" applyNumberFormat="1" applyFont="1" applyBorder="1" applyAlignment="1">
      <alignment vertical="center"/>
    </xf>
    <xf numFmtId="3" fontId="2" fillId="0" borderId="54" xfId="1" applyNumberFormat="1" applyFont="1" applyBorder="1" applyAlignment="1">
      <alignment vertical="center"/>
    </xf>
    <xf numFmtId="3" fontId="2" fillId="0" borderId="73" xfId="1" applyNumberFormat="1" applyFont="1" applyBorder="1" applyAlignment="1">
      <alignment vertical="center"/>
    </xf>
    <xf numFmtId="0" fontId="2" fillId="0" borderId="52" xfId="1" applyFont="1" applyBorder="1" applyAlignment="1">
      <alignment vertical="center"/>
    </xf>
    <xf numFmtId="3" fontId="1" fillId="0" borderId="56" xfId="1" applyNumberFormat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6" xfId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3" fontId="1" fillId="0" borderId="63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80" xfId="0" applyFont="1" applyBorder="1" applyAlignment="1">
      <alignment vertical="center"/>
    </xf>
    <xf numFmtId="3" fontId="2" fillId="0" borderId="61" xfId="1" applyNumberFormat="1" applyFont="1" applyBorder="1" applyAlignment="1">
      <alignment vertical="center"/>
    </xf>
    <xf numFmtId="0" fontId="2" fillId="0" borderId="81" xfId="0" applyFont="1" applyBorder="1" applyAlignment="1">
      <alignment vertical="center"/>
    </xf>
    <xf numFmtId="0" fontId="2" fillId="0" borderId="82" xfId="0" applyFont="1" applyBorder="1" applyAlignment="1">
      <alignment vertical="center"/>
    </xf>
    <xf numFmtId="3" fontId="2" fillId="0" borderId="79" xfId="1" applyNumberFormat="1" applyFont="1" applyBorder="1" applyAlignment="1">
      <alignment vertical="center"/>
    </xf>
    <xf numFmtId="3" fontId="1" fillId="0" borderId="16" xfId="1" applyNumberFormat="1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8" xfId="1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3" fontId="1" fillId="0" borderId="77" xfId="1" applyNumberFormat="1" applyFont="1" applyBorder="1" applyAlignment="1">
      <alignment vertical="center"/>
    </xf>
    <xf numFmtId="3" fontId="1" fillId="0" borderId="76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3" fontId="1" fillId="0" borderId="30" xfId="1" applyNumberFormat="1" applyFont="1" applyBorder="1" applyAlignment="1">
      <alignment vertical="center"/>
    </xf>
    <xf numFmtId="0" fontId="1" fillId="0" borderId="31" xfId="1" applyFont="1" applyBorder="1" applyAlignment="1">
      <alignment vertical="center"/>
    </xf>
    <xf numFmtId="0" fontId="1" fillId="0" borderId="49" xfId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4" fontId="2" fillId="0" borderId="1" xfId="1" applyNumberFormat="1" applyFont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3" fontId="2" fillId="0" borderId="0" xfId="1" applyNumberFormat="1" applyFont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3" fontId="1" fillId="0" borderId="33" xfId="1" applyNumberFormat="1" applyFont="1" applyBorder="1" applyAlignment="1">
      <alignment vertical="center"/>
    </xf>
    <xf numFmtId="4" fontId="2" fillId="0" borderId="32" xfId="1" applyNumberFormat="1" applyFont="1" applyBorder="1" applyAlignment="1">
      <alignment vertical="center"/>
    </xf>
    <xf numFmtId="4" fontId="2" fillId="0" borderId="13" xfId="1" applyNumberFormat="1" applyFont="1" applyBorder="1" applyAlignment="1">
      <alignment vertical="center"/>
    </xf>
    <xf numFmtId="4" fontId="2" fillId="0" borderId="50" xfId="1" applyNumberFormat="1" applyFont="1" applyBorder="1" applyAlignment="1">
      <alignment vertical="center"/>
    </xf>
    <xf numFmtId="4" fontId="2" fillId="0" borderId="33" xfId="1" applyNumberFormat="1" applyFont="1" applyBorder="1" applyAlignment="1">
      <alignment vertical="center"/>
    </xf>
    <xf numFmtId="3" fontId="1" fillId="0" borderId="5" xfId="1" applyNumberFormat="1" applyFont="1" applyBorder="1" applyAlignment="1">
      <alignment vertical="center"/>
    </xf>
    <xf numFmtId="3" fontId="2" fillId="0" borderId="39" xfId="1" applyNumberFormat="1" applyFont="1" applyBorder="1" applyAlignment="1">
      <alignment vertical="center"/>
    </xf>
    <xf numFmtId="3" fontId="2" fillId="0" borderId="24" xfId="1" applyNumberFormat="1" applyFont="1" applyBorder="1" applyAlignment="1">
      <alignment vertical="center"/>
    </xf>
    <xf numFmtId="3" fontId="2" fillId="0" borderId="52" xfId="1" applyNumberFormat="1" applyFont="1" applyBorder="1" applyAlignment="1">
      <alignment vertical="center"/>
    </xf>
    <xf numFmtId="3" fontId="1" fillId="0" borderId="49" xfId="1" applyNumberFormat="1" applyFont="1" applyBorder="1" applyAlignment="1">
      <alignment vertical="center"/>
    </xf>
    <xf numFmtId="3" fontId="2" fillId="0" borderId="26" xfId="1" applyNumberFormat="1" applyFont="1" applyBorder="1" applyAlignment="1">
      <alignment vertical="center"/>
    </xf>
    <xf numFmtId="3" fontId="2" fillId="0" borderId="28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3" fontId="1" fillId="0" borderId="4" xfId="1" applyNumberFormat="1" applyFont="1" applyBorder="1" applyAlignment="1">
      <alignment vertical="center"/>
    </xf>
    <xf numFmtId="3" fontId="1" fillId="0" borderId="9" xfId="4" applyNumberFormat="1" applyFont="1" applyFill="1" applyBorder="1" applyAlignment="1">
      <alignment vertical="center"/>
    </xf>
    <xf numFmtId="3" fontId="1" fillId="0" borderId="83" xfId="1" applyNumberFormat="1" applyFont="1" applyBorder="1" applyAlignment="1">
      <alignment vertical="center"/>
    </xf>
    <xf numFmtId="3" fontId="2" fillId="0" borderId="62" xfId="1" applyNumberFormat="1" applyFont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1" fillId="0" borderId="84" xfId="1" applyNumberFormat="1" applyFont="1" applyBorder="1" applyAlignment="1">
      <alignment vertical="center"/>
    </xf>
    <xf numFmtId="3" fontId="1" fillId="0" borderId="48" xfId="1" applyNumberFormat="1" applyFont="1" applyBorder="1" applyAlignment="1">
      <alignment vertical="center"/>
    </xf>
    <xf numFmtId="3" fontId="1" fillId="0" borderId="85" xfId="1" applyNumberFormat="1" applyFont="1" applyBorder="1" applyAlignment="1">
      <alignment vertical="center"/>
    </xf>
    <xf numFmtId="3" fontId="2" fillId="0" borderId="39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61" xfId="1" applyNumberFormat="1" applyFont="1" applyBorder="1" applyAlignment="1">
      <alignment vertical="center"/>
    </xf>
    <xf numFmtId="1" fontId="1" fillId="0" borderId="3" xfId="1" applyNumberFormat="1" applyFont="1" applyBorder="1" applyAlignment="1">
      <alignment vertical="center"/>
    </xf>
    <xf numFmtId="1" fontId="1" fillId="0" borderId="55" xfId="1" applyNumberFormat="1" applyFont="1" applyBorder="1" applyAlignment="1">
      <alignment vertical="center"/>
    </xf>
    <xf numFmtId="1" fontId="1" fillId="0" borderId="17" xfId="1" applyNumberFormat="1" applyFont="1" applyBorder="1" applyAlignment="1">
      <alignment vertical="center"/>
    </xf>
    <xf numFmtId="1" fontId="1" fillId="0" borderId="15" xfId="1" applyNumberFormat="1" applyFont="1" applyBorder="1" applyAlignment="1">
      <alignment vertical="center"/>
    </xf>
    <xf numFmtId="1" fontId="1" fillId="0" borderId="20" xfId="1" applyNumberFormat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3" fontId="1" fillId="0" borderId="31" xfId="1" applyNumberFormat="1" applyFont="1" applyBorder="1" applyAlignment="1">
      <alignment vertical="center"/>
    </xf>
    <xf numFmtId="1" fontId="1" fillId="0" borderId="19" xfId="1" applyNumberFormat="1" applyFont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79" xfId="4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38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1" fillId="0" borderId="65" xfId="4" applyNumberFormat="1" applyFont="1" applyFill="1" applyBorder="1" applyAlignment="1">
      <alignment vertical="center"/>
    </xf>
    <xf numFmtId="3" fontId="1" fillId="0" borderId="37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3" fontId="1" fillId="0" borderId="22" xfId="4" applyNumberFormat="1" applyFont="1" applyFill="1" applyBorder="1" applyAlignment="1">
      <alignment vertical="center"/>
    </xf>
    <xf numFmtId="3" fontId="1" fillId="0" borderId="54" xfId="4" applyNumberFormat="1" applyFont="1" applyFill="1" applyBorder="1" applyAlignment="1">
      <alignment vertical="center"/>
    </xf>
    <xf numFmtId="3" fontId="1" fillId="0" borderId="0" xfId="4" applyNumberFormat="1" applyFont="1" applyFill="1" applyBorder="1" applyAlignment="1">
      <alignment vertical="center"/>
    </xf>
    <xf numFmtId="1" fontId="1" fillId="0" borderId="21" xfId="1" applyNumberFormat="1" applyFont="1" applyBorder="1" applyAlignment="1">
      <alignment vertical="center"/>
    </xf>
    <xf numFmtId="3" fontId="1" fillId="0" borderId="46" xfId="1" applyNumberFormat="1" applyFont="1" applyBorder="1" applyAlignment="1">
      <alignment vertical="center"/>
    </xf>
    <xf numFmtId="3" fontId="1" fillId="0" borderId="64" xfId="1" applyNumberFormat="1" applyFont="1" applyBorder="1" applyAlignment="1">
      <alignment vertical="center"/>
    </xf>
    <xf numFmtId="3" fontId="1" fillId="0" borderId="71" xfId="1" applyNumberFormat="1" applyFont="1" applyBorder="1" applyAlignment="1">
      <alignment vertical="center"/>
    </xf>
    <xf numFmtId="3" fontId="1" fillId="0" borderId="72" xfId="1" applyNumberFormat="1" applyFont="1" applyBorder="1" applyAlignment="1">
      <alignment vertical="center"/>
    </xf>
    <xf numFmtId="3" fontId="1" fillId="0" borderId="64" xfId="4" applyNumberFormat="1" applyFont="1" applyFill="1" applyBorder="1" applyAlignment="1">
      <alignment vertical="center"/>
    </xf>
    <xf numFmtId="3" fontId="1" fillId="0" borderId="73" xfId="4" applyNumberFormat="1" applyFont="1" applyFill="1" applyBorder="1" applyAlignment="1">
      <alignment vertical="center"/>
    </xf>
    <xf numFmtId="3" fontId="1" fillId="0" borderId="70" xfId="1" applyNumberFormat="1" applyFont="1" applyBorder="1" applyAlignment="1">
      <alignment vertical="center"/>
    </xf>
    <xf numFmtId="3" fontId="1" fillId="0" borderId="22" xfId="1" applyNumberFormat="1" applyFont="1" applyBorder="1" applyAlignment="1">
      <alignment vertical="center"/>
    </xf>
    <xf numFmtId="3" fontId="5" fillId="0" borderId="61" xfId="1" applyNumberFormat="1" applyFont="1" applyBorder="1" applyAlignment="1">
      <alignment vertical="center"/>
    </xf>
    <xf numFmtId="3" fontId="1" fillId="0" borderId="86" xfId="1" applyNumberFormat="1" applyFont="1" applyBorder="1" applyAlignment="1">
      <alignment vertical="center"/>
    </xf>
    <xf numFmtId="3" fontId="1" fillId="0" borderId="60" xfId="1" applyNumberFormat="1" applyFont="1" applyBorder="1" applyAlignment="1">
      <alignment vertical="center"/>
    </xf>
    <xf numFmtId="10" fontId="5" fillId="0" borderId="87" xfId="4" applyNumberFormat="1" applyFont="1" applyFill="1" applyBorder="1" applyAlignment="1">
      <alignment vertical="center"/>
    </xf>
    <xf numFmtId="10" fontId="5" fillId="0" borderId="83" xfId="4" applyNumberFormat="1" applyFont="1" applyFill="1" applyBorder="1" applyAlignment="1">
      <alignment vertical="center"/>
    </xf>
    <xf numFmtId="3" fontId="2" fillId="0" borderId="17" xfId="4" applyNumberFormat="1" applyFont="1" applyFill="1" applyBorder="1" applyAlignment="1">
      <alignment vertical="center"/>
    </xf>
    <xf numFmtId="3" fontId="2" fillId="0" borderId="15" xfId="4" applyNumberFormat="1" applyFont="1" applyFill="1" applyBorder="1" applyAlignment="1">
      <alignment vertical="center"/>
    </xf>
    <xf numFmtId="3" fontId="2" fillId="0" borderId="20" xfId="4" applyNumberFormat="1" applyFont="1" applyFill="1" applyBorder="1" applyAlignment="1">
      <alignment vertical="center"/>
    </xf>
    <xf numFmtId="10" fontId="1" fillId="0" borderId="15" xfId="4" applyNumberFormat="1" applyFont="1" applyFill="1" applyBorder="1" applyAlignment="1">
      <alignment vertical="center"/>
    </xf>
    <xf numFmtId="10" fontId="1" fillId="0" borderId="20" xfId="4" applyNumberFormat="1" applyFont="1" applyFill="1" applyBorder="1" applyAlignment="1">
      <alignment vertical="center"/>
    </xf>
    <xf numFmtId="1" fontId="1" fillId="0" borderId="56" xfId="1" applyNumberFormat="1" applyFont="1" applyBorder="1" applyAlignment="1">
      <alignment vertical="center"/>
    </xf>
    <xf numFmtId="3" fontId="2" fillId="0" borderId="78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88" xfId="1" applyNumberFormat="1" applyFont="1" applyBorder="1" applyAlignment="1">
      <alignment vertical="center"/>
    </xf>
    <xf numFmtId="3" fontId="1" fillId="0" borderId="57" xfId="1" applyNumberFormat="1" applyFont="1" applyBorder="1" applyAlignment="1">
      <alignment vertical="center"/>
    </xf>
    <xf numFmtId="3" fontId="1" fillId="0" borderId="58" xfId="1" applyNumberFormat="1" applyFont="1" applyBorder="1" applyAlignment="1">
      <alignment vertical="center"/>
    </xf>
    <xf numFmtId="3" fontId="1" fillId="0" borderId="59" xfId="1" applyNumberFormat="1" applyFont="1" applyBorder="1" applyAlignment="1">
      <alignment vertical="center"/>
    </xf>
    <xf numFmtId="3" fontId="1" fillId="0" borderId="89" xfId="1" applyNumberFormat="1" applyFont="1" applyBorder="1" applyAlignment="1">
      <alignment vertical="center"/>
    </xf>
    <xf numFmtId="4" fontId="2" fillId="0" borderId="18" xfId="4" applyNumberFormat="1" applyFont="1" applyFill="1" applyBorder="1" applyAlignment="1">
      <alignment vertical="center"/>
    </xf>
    <xf numFmtId="4" fontId="2" fillId="0" borderId="13" xfId="4" applyNumberFormat="1" applyFont="1" applyFill="1" applyBorder="1" applyAlignment="1">
      <alignment vertical="center"/>
    </xf>
    <xf numFmtId="4" fontId="2" fillId="0" borderId="12" xfId="4" applyNumberFormat="1" applyFont="1" applyFill="1" applyBorder="1" applyAlignment="1">
      <alignment vertical="center"/>
    </xf>
    <xf numFmtId="4" fontId="2" fillId="0" borderId="1" xfId="4" applyNumberFormat="1" applyFont="1" applyFill="1" applyBorder="1" applyAlignment="1">
      <alignment vertical="center"/>
    </xf>
    <xf numFmtId="4" fontId="2" fillId="0" borderId="12" xfId="1" applyNumberFormat="1" applyFont="1" applyBorder="1" applyAlignment="1">
      <alignment vertical="center"/>
    </xf>
    <xf numFmtId="4" fontId="2" fillId="0" borderId="18" xfId="1" applyNumberFormat="1" applyFont="1" applyBorder="1" applyAlignment="1">
      <alignment vertical="center"/>
    </xf>
    <xf numFmtId="3" fontId="1" fillId="0" borderId="10" xfId="4" applyNumberFormat="1" applyFont="1" applyFill="1" applyBorder="1" applyAlignment="1">
      <alignment vertical="center"/>
    </xf>
    <xf numFmtId="3" fontId="2" fillId="0" borderId="19" xfId="1" applyNumberFormat="1" applyFont="1" applyBorder="1" applyAlignment="1">
      <alignment horizontal="center" vertical="center"/>
    </xf>
    <xf numFmtId="3" fontId="2" fillId="0" borderId="42" xfId="1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2" fontId="2" fillId="0" borderId="0" xfId="1" applyNumberFormat="1" applyFont="1" applyAlignment="1">
      <alignment vertical="center"/>
    </xf>
    <xf numFmtId="3" fontId="2" fillId="0" borderId="20" xfId="1" applyNumberFormat="1" applyFont="1" applyBorder="1" applyAlignment="1">
      <alignment horizontal="center" vertical="center"/>
    </xf>
    <xf numFmtId="3" fontId="5" fillId="0" borderId="54" xfId="4" applyNumberFormat="1" applyFont="1" applyFill="1" applyBorder="1" applyAlignment="1">
      <alignment vertical="center"/>
    </xf>
    <xf numFmtId="3" fontId="2" fillId="0" borderId="56" xfId="1" applyNumberFormat="1" applyFont="1" applyBorder="1" applyAlignment="1">
      <alignment horizontal="center" vertical="center"/>
    </xf>
    <xf numFmtId="10" fontId="1" fillId="0" borderId="19" xfId="4" applyNumberFormat="1" applyFont="1" applyFill="1" applyBorder="1" applyAlignment="1">
      <alignment vertical="center"/>
    </xf>
    <xf numFmtId="0" fontId="1" fillId="0" borderId="20" xfId="1" applyFont="1" applyBorder="1" applyAlignment="1">
      <alignment horizontal="center"/>
    </xf>
    <xf numFmtId="0" fontId="1" fillId="0" borderId="42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0" fontId="2" fillId="0" borderId="81" xfId="0" applyFont="1" applyBorder="1" applyAlignment="1">
      <alignment vertical="center" wrapText="1"/>
    </xf>
    <xf numFmtId="0" fontId="2" fillId="0" borderId="8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80" xfId="0" applyFont="1" applyBorder="1" applyAlignment="1">
      <alignment vertical="center" wrapText="1"/>
    </xf>
    <xf numFmtId="0" fontId="1" fillId="0" borderId="85" xfId="0" applyFont="1" applyBorder="1" applyAlignment="1">
      <alignment vertical="center" wrapText="1"/>
    </xf>
    <xf numFmtId="0" fontId="1" fillId="0" borderId="12" xfId="1" applyFont="1" applyBorder="1" applyAlignment="1">
      <alignment horizontal="center"/>
    </xf>
    <xf numFmtId="0" fontId="1" fillId="0" borderId="4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2" fillId="0" borderId="43" xfId="0" applyFont="1" applyBorder="1" applyAlignment="1">
      <alignment vertical="center" wrapText="1"/>
    </xf>
    <xf numFmtId="0" fontId="2" fillId="0" borderId="43" xfId="0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0" fontId="1" fillId="0" borderId="17" xfId="1" applyFont="1" applyBorder="1"/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2" xfId="1" applyFont="1" applyBorder="1"/>
    <xf numFmtId="0" fontId="2" fillId="0" borderId="70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10" fontId="1" fillId="0" borderId="21" xfId="4" applyNumberFormat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90" xfId="1" applyNumberFormat="1" applyFont="1" applyBorder="1" applyAlignment="1">
      <alignment vertical="center"/>
    </xf>
    <xf numFmtId="3" fontId="2" fillId="0" borderId="81" xfId="1" applyNumberFormat="1" applyFont="1" applyBorder="1" applyAlignment="1">
      <alignment vertical="center"/>
    </xf>
    <xf numFmtId="3" fontId="2" fillId="0" borderId="91" xfId="1" applyNumberFormat="1" applyFont="1" applyBorder="1" applyAlignment="1">
      <alignment vertical="center"/>
    </xf>
    <xf numFmtId="10" fontId="5" fillId="0" borderId="11" xfId="4" applyNumberFormat="1" applyFont="1" applyFill="1" applyBorder="1" applyAlignment="1">
      <alignment vertical="center"/>
    </xf>
    <xf numFmtId="10" fontId="1" fillId="0" borderId="17" xfId="4" applyNumberFormat="1" applyFont="1" applyFill="1" applyBorder="1" applyAlignment="1">
      <alignment vertical="center"/>
    </xf>
    <xf numFmtId="3" fontId="2" fillId="0" borderId="68" xfId="1" applyNumberFormat="1" applyFont="1" applyBorder="1" applyAlignment="1">
      <alignment vertical="center"/>
    </xf>
    <xf numFmtId="3" fontId="2" fillId="0" borderId="83" xfId="1" applyNumberFormat="1" applyFont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1" fillId="0" borderId="58" xfId="4" applyNumberFormat="1" applyFont="1" applyFill="1" applyBorder="1" applyAlignment="1">
      <alignment vertical="center"/>
    </xf>
    <xf numFmtId="3" fontId="1" fillId="0" borderId="79" xfId="4" applyNumberFormat="1" applyFont="1" applyFill="1" applyBorder="1" applyAlignment="1">
      <alignment vertical="center"/>
    </xf>
    <xf numFmtId="3" fontId="1" fillId="0" borderId="59" xfId="4" applyNumberFormat="1" applyFont="1" applyFill="1" applyBorder="1" applyAlignment="1">
      <alignment vertical="center"/>
    </xf>
    <xf numFmtId="3" fontId="1" fillId="0" borderId="47" xfId="1" applyNumberFormat="1" applyFont="1" applyBorder="1" applyAlignment="1">
      <alignment vertical="center"/>
    </xf>
    <xf numFmtId="3" fontId="1" fillId="0" borderId="11" xfId="4" applyNumberFormat="1" applyFont="1" applyFill="1" applyBorder="1" applyAlignment="1">
      <alignment vertical="center"/>
    </xf>
    <xf numFmtId="3" fontId="1" fillId="0" borderId="83" xfId="4" applyNumberFormat="1" applyFont="1" applyFill="1" applyBorder="1" applyAlignment="1">
      <alignment vertical="center"/>
    </xf>
    <xf numFmtId="3" fontId="1" fillId="0" borderId="73" xfId="1" applyNumberFormat="1" applyFont="1" applyBorder="1" applyAlignment="1">
      <alignment vertical="center"/>
    </xf>
    <xf numFmtId="3" fontId="5" fillId="0" borderId="68" xfId="1" applyNumberFormat="1" applyFont="1" applyBorder="1" applyAlignment="1">
      <alignment vertical="center"/>
    </xf>
    <xf numFmtId="3" fontId="5" fillId="0" borderId="83" xfId="1" applyNumberFormat="1" applyFont="1" applyBorder="1" applyAlignment="1">
      <alignment vertical="center"/>
    </xf>
    <xf numFmtId="0" fontId="2" fillId="0" borderId="47" xfId="1" applyFont="1" applyBorder="1" applyAlignment="1">
      <alignment vertical="center"/>
    </xf>
    <xf numFmtId="3" fontId="1" fillId="0" borderId="14" xfId="1" applyNumberFormat="1" applyFont="1" applyBorder="1" applyAlignment="1">
      <alignment vertical="center"/>
    </xf>
    <xf numFmtId="0" fontId="2" fillId="0" borderId="0" xfId="1" applyFont="1" applyBorder="1" applyAlignment="1">
      <alignment horizontal="left" vertical="center"/>
    </xf>
    <xf numFmtId="0" fontId="2" fillId="0" borderId="18" xfId="1" applyFont="1" applyBorder="1" applyAlignment="1">
      <alignment horizontal="center" vertical="center"/>
    </xf>
    <xf numFmtId="0" fontId="1" fillId="0" borderId="92" xfId="0" applyFont="1" applyBorder="1" applyAlignment="1">
      <alignment vertical="center"/>
    </xf>
    <xf numFmtId="0" fontId="1" fillId="0" borderId="93" xfId="0" applyFont="1" applyBorder="1" applyAlignment="1">
      <alignment vertical="center"/>
    </xf>
    <xf numFmtId="0" fontId="2" fillId="0" borderId="94" xfId="1" applyFont="1" applyBorder="1" applyAlignment="1">
      <alignment horizontal="left" vertical="center"/>
    </xf>
    <xf numFmtId="3" fontId="5" fillId="0" borderId="70" xfId="4" applyNumberFormat="1" applyFont="1" applyFill="1" applyBorder="1" applyAlignment="1">
      <alignment vertical="center"/>
    </xf>
    <xf numFmtId="3" fontId="2" fillId="0" borderId="55" xfId="1" applyNumberFormat="1" applyFont="1" applyBorder="1" applyAlignment="1">
      <alignment horizontal="center" vertical="center"/>
    </xf>
    <xf numFmtId="3" fontId="1" fillId="0" borderId="69" xfId="4" applyNumberFormat="1" applyFont="1" applyFill="1" applyBorder="1" applyAlignment="1">
      <alignment vertical="center"/>
    </xf>
    <xf numFmtId="3" fontId="1" fillId="0" borderId="43" xfId="4" applyNumberFormat="1" applyFont="1" applyFill="1" applyBorder="1" applyAlignment="1">
      <alignment vertical="center"/>
    </xf>
    <xf numFmtId="3" fontId="1" fillId="0" borderId="11" xfId="1" applyNumberFormat="1" applyFont="1" applyBorder="1" applyAlignment="1">
      <alignment vertical="center"/>
    </xf>
    <xf numFmtId="0" fontId="1" fillId="0" borderId="44" xfId="0" applyFont="1" applyBorder="1" applyAlignment="1">
      <alignment vertical="center" wrapText="1"/>
    </xf>
    <xf numFmtId="10" fontId="1" fillId="0" borderId="20" xfId="2" applyNumberFormat="1" applyFont="1" applyBorder="1" applyAlignment="1">
      <alignment horizontal="center" vertical="center" wrapText="1"/>
    </xf>
    <xf numFmtId="10" fontId="1" fillId="0" borderId="63" xfId="2" applyNumberFormat="1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13" xfId="2" applyFont="1" applyBorder="1" applyAlignment="1">
      <alignment horizontal="center" vertical="center" wrapText="1"/>
    </xf>
    <xf numFmtId="10" fontId="1" fillId="0" borderId="33" xfId="2" applyNumberFormat="1" applyFont="1" applyBorder="1" applyAlignment="1">
      <alignment horizontal="center" vertical="center" wrapText="1"/>
    </xf>
    <xf numFmtId="0" fontId="1" fillId="0" borderId="68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10" fontId="1" fillId="0" borderId="21" xfId="2" applyNumberFormat="1" applyFont="1" applyBorder="1" applyAlignment="1">
      <alignment horizontal="center" vertical="center" wrapText="1"/>
    </xf>
    <xf numFmtId="10" fontId="1" fillId="0" borderId="50" xfId="2" applyNumberFormat="1" applyFont="1" applyBorder="1" applyAlignment="1">
      <alignment horizontal="center" vertical="center" wrapText="1"/>
    </xf>
    <xf numFmtId="0" fontId="1" fillId="0" borderId="19" xfId="2" applyFont="1" applyBorder="1" applyAlignment="1">
      <alignment horizontal="center" vertical="center" wrapText="1"/>
    </xf>
    <xf numFmtId="0" fontId="1" fillId="0" borderId="62" xfId="2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2" fillId="0" borderId="16" xfId="1" applyFont="1" applyBorder="1" applyAlignment="1">
      <alignment wrapText="1"/>
    </xf>
    <xf numFmtId="0" fontId="2" fillId="0" borderId="8" xfId="1" applyFont="1" applyBorder="1" applyAlignment="1">
      <alignment wrapText="1"/>
    </xf>
    <xf numFmtId="0" fontId="2" fillId="0" borderId="18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1" fillId="0" borderId="16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49" fontId="1" fillId="0" borderId="5" xfId="5" applyNumberFormat="1" applyFon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68" xfId="1" applyFont="1" applyBorder="1" applyAlignment="1">
      <alignment horizontal="center" vertical="center" wrapText="1"/>
    </xf>
    <xf numFmtId="0" fontId="1" fillId="0" borderId="32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/>
    </xf>
    <xf numFmtId="0" fontId="1" fillId="0" borderId="8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10" fontId="5" fillId="0" borderId="18" xfId="4" applyNumberFormat="1" applyFont="1" applyFill="1" applyBorder="1" applyAlignment="1">
      <alignment vertical="center"/>
    </xf>
    <xf numFmtId="10" fontId="5" fillId="0" borderId="1" xfId="4" applyNumberFormat="1" applyFont="1" applyFill="1" applyBorder="1" applyAlignment="1">
      <alignment vertical="center"/>
    </xf>
    <xf numFmtId="10" fontId="5" fillId="0" borderId="12" xfId="4" applyNumberFormat="1" applyFont="1" applyFill="1" applyBorder="1" applyAlignment="1">
      <alignment vertical="center"/>
    </xf>
  </cellXfs>
  <cellStyles count="7">
    <cellStyle name="Normál" xfId="0" builtinId="0"/>
    <cellStyle name="Normál 2" xfId="1"/>
    <cellStyle name="Normál_részb._önáll._Címrend_2006_Gabor" xfId="2"/>
    <cellStyle name="Pénznem" xfId="5" builtinId="4"/>
    <cellStyle name="Pénznem 2" xfId="6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42"/>
  <sheetViews>
    <sheetView tabSelected="1" view="pageBreakPreview" topLeftCell="B1" zoomScale="80" zoomScaleNormal="80" zoomScaleSheetLayoutView="80" workbookViewId="0">
      <pane xSplit="2" ySplit="9" topLeftCell="D34" activePane="bottomRight" state="frozen"/>
      <selection activeCell="B1" sqref="B1"/>
      <selection pane="topRight" activeCell="D1" sqref="D1"/>
      <selection pane="bottomLeft" activeCell="B10" sqref="B10"/>
      <selection pane="bottomRight" activeCell="R48" sqref="R48"/>
    </sheetView>
  </sheetViews>
  <sheetFormatPr defaultColWidth="14.42578125" defaultRowHeight="15.75" x14ac:dyDescent="0.25"/>
  <cols>
    <col min="1" max="1" width="11.85546875" style="157" bestFit="1" customWidth="1"/>
    <col min="2" max="2" width="14.140625" style="157" customWidth="1"/>
    <col min="3" max="3" width="90.7109375" style="158" customWidth="1"/>
    <col min="4" max="48" width="19.5703125" style="48" customWidth="1"/>
    <col min="49" max="16384" width="14.42578125" style="44"/>
  </cols>
  <sheetData>
    <row r="1" spans="1:112" x14ac:dyDescent="0.25">
      <c r="A1" s="44"/>
      <c r="B1" s="44"/>
      <c r="C1" s="4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</row>
    <row r="2" spans="1:112" ht="55.5" customHeight="1" x14ac:dyDescent="0.25">
      <c r="A2" s="348" t="s">
        <v>152</v>
      </c>
      <c r="B2" s="348"/>
      <c r="C2" s="348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</row>
    <row r="3" spans="1:112" ht="24.75" customHeight="1" x14ac:dyDescent="0.25">
      <c r="A3" s="47"/>
      <c r="B3" s="47"/>
      <c r="C3" s="47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</row>
    <row r="4" spans="1:112" ht="16.5" thickBot="1" x14ac:dyDescent="0.3">
      <c r="A4" s="44"/>
      <c r="B4" s="44"/>
      <c r="C4" s="45"/>
      <c r="D4" s="49"/>
      <c r="E4" s="49"/>
      <c r="F4" s="49"/>
      <c r="G4" s="49"/>
      <c r="H4" s="49"/>
      <c r="I4" s="49"/>
      <c r="J4" s="49"/>
      <c r="K4" s="49"/>
      <c r="M4" s="49"/>
      <c r="N4" s="49"/>
      <c r="O4" s="49" t="s">
        <v>7</v>
      </c>
      <c r="P4" s="49"/>
      <c r="Q4" s="49"/>
      <c r="R4" s="49"/>
      <c r="S4" s="49"/>
      <c r="T4" s="49"/>
      <c r="U4" s="49"/>
      <c r="V4" s="49"/>
      <c r="W4" s="49"/>
      <c r="Y4" s="49"/>
      <c r="Z4" s="49"/>
      <c r="AA4" s="49" t="s">
        <v>7</v>
      </c>
      <c r="AB4" s="49"/>
      <c r="AC4" s="49"/>
      <c r="AD4" s="49"/>
      <c r="AE4" s="49"/>
      <c r="AF4" s="49"/>
      <c r="AG4" s="49"/>
      <c r="AH4" s="49"/>
      <c r="AI4" s="49"/>
      <c r="AM4" s="49" t="s">
        <v>7</v>
      </c>
      <c r="AN4" s="49"/>
      <c r="AO4" s="49"/>
      <c r="AP4" s="49"/>
      <c r="AS4" s="49" t="s">
        <v>7</v>
      </c>
      <c r="AV4" s="49"/>
    </row>
    <row r="5" spans="1:112" s="50" customFormat="1" ht="16.5" thickBot="1" x14ac:dyDescent="0.3">
      <c r="A5" s="332" t="s">
        <v>0</v>
      </c>
      <c r="B5" s="350" t="s">
        <v>89</v>
      </c>
      <c r="C5" s="353" t="s">
        <v>1</v>
      </c>
      <c r="D5" s="343" t="s">
        <v>97</v>
      </c>
      <c r="E5" s="344"/>
      <c r="F5" s="344"/>
      <c r="G5" s="343" t="s">
        <v>135</v>
      </c>
      <c r="H5" s="344"/>
      <c r="I5" s="345"/>
      <c r="J5" s="343" t="s">
        <v>95</v>
      </c>
      <c r="K5" s="344"/>
      <c r="L5" s="345"/>
      <c r="M5" s="343">
        <v>1140</v>
      </c>
      <c r="N5" s="344"/>
      <c r="O5" s="345"/>
      <c r="P5" s="344" t="s">
        <v>136</v>
      </c>
      <c r="Q5" s="344"/>
      <c r="R5" s="344"/>
      <c r="S5" s="343"/>
      <c r="T5" s="344"/>
      <c r="U5" s="345"/>
      <c r="V5" s="343">
        <v>1160</v>
      </c>
      <c r="W5" s="344"/>
      <c r="X5" s="345"/>
      <c r="Y5" s="343">
        <v>1170</v>
      </c>
      <c r="Z5" s="344"/>
      <c r="AA5" s="345"/>
      <c r="AB5" s="346" t="s">
        <v>124</v>
      </c>
      <c r="AC5" s="346"/>
      <c r="AD5" s="347"/>
      <c r="AE5" s="346">
        <v>1200</v>
      </c>
      <c r="AF5" s="346"/>
      <c r="AG5" s="346"/>
      <c r="AH5" s="343"/>
      <c r="AI5" s="344"/>
      <c r="AJ5" s="345"/>
      <c r="AK5" s="343" t="s">
        <v>154</v>
      </c>
      <c r="AL5" s="344"/>
      <c r="AM5" s="345"/>
      <c r="AN5" s="343" t="s">
        <v>125</v>
      </c>
      <c r="AO5" s="344"/>
      <c r="AP5" s="345"/>
      <c r="AQ5" s="343"/>
      <c r="AR5" s="344"/>
      <c r="AS5" s="345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</row>
    <row r="6" spans="1:112" ht="13.5" customHeight="1" x14ac:dyDescent="0.25">
      <c r="A6" s="349"/>
      <c r="B6" s="351"/>
      <c r="C6" s="354"/>
      <c r="D6" s="332" t="s">
        <v>118</v>
      </c>
      <c r="E6" s="333"/>
      <c r="F6" s="333"/>
      <c r="G6" s="332" t="s">
        <v>137</v>
      </c>
      <c r="H6" s="333"/>
      <c r="I6" s="334"/>
      <c r="J6" s="332" t="s">
        <v>138</v>
      </c>
      <c r="K6" s="333"/>
      <c r="L6" s="334"/>
      <c r="M6" s="332" t="s">
        <v>139</v>
      </c>
      <c r="N6" s="333"/>
      <c r="O6" s="334"/>
      <c r="P6" s="338" t="s">
        <v>140</v>
      </c>
      <c r="Q6" s="338"/>
      <c r="R6" s="338"/>
      <c r="S6" s="326" t="s">
        <v>141</v>
      </c>
      <c r="T6" s="327"/>
      <c r="U6" s="328"/>
      <c r="V6" s="332" t="s">
        <v>142</v>
      </c>
      <c r="W6" s="338"/>
      <c r="X6" s="339"/>
      <c r="Y6" s="332" t="s">
        <v>143</v>
      </c>
      <c r="Z6" s="333"/>
      <c r="AA6" s="334"/>
      <c r="AB6" s="338" t="s">
        <v>144</v>
      </c>
      <c r="AC6" s="333"/>
      <c r="AD6" s="334"/>
      <c r="AE6" s="332" t="s">
        <v>145</v>
      </c>
      <c r="AF6" s="333"/>
      <c r="AG6" s="333"/>
      <c r="AH6" s="326" t="s">
        <v>146</v>
      </c>
      <c r="AI6" s="327"/>
      <c r="AJ6" s="328"/>
      <c r="AK6" s="332" t="s">
        <v>131</v>
      </c>
      <c r="AL6" s="333"/>
      <c r="AM6" s="334"/>
      <c r="AN6" s="326" t="s">
        <v>132</v>
      </c>
      <c r="AO6" s="327"/>
      <c r="AP6" s="328"/>
      <c r="AQ6" s="326" t="s">
        <v>96</v>
      </c>
      <c r="AR6" s="327"/>
      <c r="AS6" s="328"/>
    </row>
    <row r="7" spans="1:112" ht="67.5" customHeight="1" thickBot="1" x14ac:dyDescent="0.3">
      <c r="A7" s="349"/>
      <c r="B7" s="351"/>
      <c r="C7" s="354"/>
      <c r="D7" s="335"/>
      <c r="E7" s="336"/>
      <c r="F7" s="336"/>
      <c r="G7" s="335"/>
      <c r="H7" s="336"/>
      <c r="I7" s="337"/>
      <c r="J7" s="335"/>
      <c r="K7" s="336"/>
      <c r="L7" s="337"/>
      <c r="M7" s="335"/>
      <c r="N7" s="336"/>
      <c r="O7" s="337"/>
      <c r="P7" s="341"/>
      <c r="Q7" s="341"/>
      <c r="R7" s="341"/>
      <c r="S7" s="329"/>
      <c r="T7" s="330"/>
      <c r="U7" s="331"/>
      <c r="V7" s="340"/>
      <c r="W7" s="341"/>
      <c r="X7" s="342"/>
      <c r="Y7" s="335"/>
      <c r="Z7" s="336"/>
      <c r="AA7" s="337"/>
      <c r="AB7" s="336"/>
      <c r="AC7" s="336"/>
      <c r="AD7" s="337"/>
      <c r="AE7" s="335"/>
      <c r="AF7" s="336"/>
      <c r="AG7" s="336"/>
      <c r="AH7" s="329"/>
      <c r="AI7" s="330"/>
      <c r="AJ7" s="331"/>
      <c r="AK7" s="335"/>
      <c r="AL7" s="336"/>
      <c r="AM7" s="337"/>
      <c r="AN7" s="329"/>
      <c r="AO7" s="330"/>
      <c r="AP7" s="331"/>
      <c r="AQ7" s="329"/>
      <c r="AR7" s="330"/>
      <c r="AS7" s="331"/>
    </row>
    <row r="8" spans="1:112" s="54" customFormat="1" ht="20.25" customHeight="1" x14ac:dyDescent="0.25">
      <c r="A8" s="349"/>
      <c r="B8" s="351"/>
      <c r="C8" s="354"/>
      <c r="D8" s="315" t="s">
        <v>153</v>
      </c>
      <c r="E8" s="317" t="s">
        <v>127</v>
      </c>
      <c r="F8" s="313" t="s">
        <v>128</v>
      </c>
      <c r="G8" s="315" t="s">
        <v>126</v>
      </c>
      <c r="H8" s="317" t="s">
        <v>127</v>
      </c>
      <c r="I8" s="313" t="s">
        <v>128</v>
      </c>
      <c r="J8" s="315" t="s">
        <v>126</v>
      </c>
      <c r="K8" s="317" t="s">
        <v>127</v>
      </c>
      <c r="L8" s="313" t="s">
        <v>128</v>
      </c>
      <c r="M8" s="315" t="s">
        <v>126</v>
      </c>
      <c r="N8" s="317" t="s">
        <v>127</v>
      </c>
      <c r="O8" s="313" t="s">
        <v>128</v>
      </c>
      <c r="P8" s="324" t="s">
        <v>126</v>
      </c>
      <c r="Q8" s="317" t="s">
        <v>127</v>
      </c>
      <c r="R8" s="322" t="s">
        <v>128</v>
      </c>
      <c r="S8" s="315" t="s">
        <v>126</v>
      </c>
      <c r="T8" s="317" t="s">
        <v>127</v>
      </c>
      <c r="U8" s="313" t="s">
        <v>128</v>
      </c>
      <c r="V8" s="315" t="s">
        <v>126</v>
      </c>
      <c r="W8" s="317" t="s">
        <v>127</v>
      </c>
      <c r="X8" s="313" t="s">
        <v>128</v>
      </c>
      <c r="Y8" s="315" t="s">
        <v>126</v>
      </c>
      <c r="Z8" s="317" t="s">
        <v>127</v>
      </c>
      <c r="AA8" s="313" t="s">
        <v>128</v>
      </c>
      <c r="AB8" s="324" t="s">
        <v>126</v>
      </c>
      <c r="AC8" s="317" t="s">
        <v>127</v>
      </c>
      <c r="AD8" s="313" t="s">
        <v>128</v>
      </c>
      <c r="AE8" s="315" t="s">
        <v>126</v>
      </c>
      <c r="AF8" s="317" t="s">
        <v>127</v>
      </c>
      <c r="AG8" s="322" t="s">
        <v>128</v>
      </c>
      <c r="AH8" s="315" t="s">
        <v>126</v>
      </c>
      <c r="AI8" s="317" t="s">
        <v>127</v>
      </c>
      <c r="AJ8" s="313" t="s">
        <v>128</v>
      </c>
      <c r="AK8" s="315" t="s">
        <v>126</v>
      </c>
      <c r="AL8" s="317" t="s">
        <v>127</v>
      </c>
      <c r="AM8" s="313" t="s">
        <v>128</v>
      </c>
      <c r="AN8" s="315" t="s">
        <v>153</v>
      </c>
      <c r="AO8" s="317" t="s">
        <v>127</v>
      </c>
      <c r="AP8" s="313" t="s">
        <v>128</v>
      </c>
      <c r="AQ8" s="315" t="s">
        <v>126</v>
      </c>
      <c r="AR8" s="317" t="s">
        <v>127</v>
      </c>
      <c r="AS8" s="313" t="s">
        <v>128</v>
      </c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</row>
    <row r="9" spans="1:112" s="55" customFormat="1" ht="42.75" customHeight="1" thickBot="1" x14ac:dyDescent="0.3">
      <c r="A9" s="340"/>
      <c r="B9" s="352"/>
      <c r="C9" s="355"/>
      <c r="D9" s="320"/>
      <c r="E9" s="321"/>
      <c r="F9" s="314"/>
      <c r="G9" s="316"/>
      <c r="H9" s="318"/>
      <c r="I9" s="319"/>
      <c r="J9" s="316"/>
      <c r="K9" s="318"/>
      <c r="L9" s="319"/>
      <c r="M9" s="316"/>
      <c r="N9" s="318"/>
      <c r="O9" s="319"/>
      <c r="P9" s="325"/>
      <c r="Q9" s="318"/>
      <c r="R9" s="323"/>
      <c r="S9" s="316"/>
      <c r="T9" s="318"/>
      <c r="U9" s="319"/>
      <c r="V9" s="316"/>
      <c r="W9" s="318"/>
      <c r="X9" s="319"/>
      <c r="Y9" s="316"/>
      <c r="Z9" s="318"/>
      <c r="AA9" s="319"/>
      <c r="AB9" s="325"/>
      <c r="AC9" s="318"/>
      <c r="AD9" s="319"/>
      <c r="AE9" s="316"/>
      <c r="AF9" s="318"/>
      <c r="AG9" s="323"/>
      <c r="AH9" s="316"/>
      <c r="AI9" s="318"/>
      <c r="AJ9" s="319"/>
      <c r="AK9" s="316"/>
      <c r="AL9" s="318"/>
      <c r="AM9" s="319"/>
      <c r="AN9" s="320"/>
      <c r="AO9" s="318"/>
      <c r="AP9" s="319"/>
      <c r="AQ9" s="320"/>
      <c r="AR9" s="321"/>
      <c r="AS9" s="31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</row>
    <row r="10" spans="1:112" s="54" customFormat="1" ht="16.5" thickBot="1" x14ac:dyDescent="0.3">
      <c r="A10" s="56"/>
      <c r="B10" s="270"/>
      <c r="C10" s="248" t="s">
        <v>2</v>
      </c>
      <c r="D10" s="60">
        <v>1</v>
      </c>
      <c r="E10" s="61">
        <v>2</v>
      </c>
      <c r="F10" s="240">
        <v>3</v>
      </c>
      <c r="G10" s="239">
        <v>4</v>
      </c>
      <c r="H10" s="58">
        <v>5</v>
      </c>
      <c r="I10" s="59">
        <v>6</v>
      </c>
      <c r="J10" s="60">
        <v>7</v>
      </c>
      <c r="K10" s="61">
        <v>8</v>
      </c>
      <c r="L10" s="240">
        <v>9</v>
      </c>
      <c r="M10" s="57">
        <v>10</v>
      </c>
      <c r="N10" s="58">
        <v>11</v>
      </c>
      <c r="O10" s="282">
        <v>12</v>
      </c>
      <c r="P10" s="246">
        <v>13</v>
      </c>
      <c r="Q10" s="61">
        <v>14</v>
      </c>
      <c r="R10" s="308">
        <v>15</v>
      </c>
      <c r="S10" s="57">
        <v>16</v>
      </c>
      <c r="T10" s="58">
        <v>17</v>
      </c>
      <c r="U10" s="282">
        <v>18</v>
      </c>
      <c r="V10" s="60">
        <v>19</v>
      </c>
      <c r="W10" s="61">
        <v>20</v>
      </c>
      <c r="X10" s="240">
        <v>21</v>
      </c>
      <c r="Y10" s="57">
        <v>22</v>
      </c>
      <c r="Z10" s="58">
        <v>23</v>
      </c>
      <c r="AA10" s="282">
        <v>24</v>
      </c>
      <c r="AB10" s="246">
        <v>25</v>
      </c>
      <c r="AC10" s="61">
        <v>26</v>
      </c>
      <c r="AD10" s="240">
        <v>27</v>
      </c>
      <c r="AE10" s="239">
        <v>28</v>
      </c>
      <c r="AF10" s="58">
        <v>29</v>
      </c>
      <c r="AG10" s="59">
        <v>30</v>
      </c>
      <c r="AH10" s="60">
        <v>31</v>
      </c>
      <c r="AI10" s="61">
        <v>32</v>
      </c>
      <c r="AJ10" s="240">
        <v>33</v>
      </c>
      <c r="AK10" s="57">
        <v>34</v>
      </c>
      <c r="AL10" s="58">
        <v>35</v>
      </c>
      <c r="AM10" s="282">
        <v>36</v>
      </c>
      <c r="AN10" s="60">
        <v>40</v>
      </c>
      <c r="AO10" s="61">
        <v>41</v>
      </c>
      <c r="AP10" s="62">
        <v>42</v>
      </c>
      <c r="AQ10" s="57">
        <v>37</v>
      </c>
      <c r="AR10" s="58">
        <v>38</v>
      </c>
      <c r="AS10" s="244">
        <v>39</v>
      </c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</row>
    <row r="11" spans="1:112" s="67" customFormat="1" ht="16.5" thickBot="1" x14ac:dyDescent="0.3">
      <c r="A11" s="51">
        <v>1</v>
      </c>
      <c r="B11" s="51" t="s">
        <v>39</v>
      </c>
      <c r="C11" s="249" t="s">
        <v>147</v>
      </c>
      <c r="D11" s="27">
        <f>284862-AN11</f>
        <v>254890</v>
      </c>
      <c r="E11" s="28">
        <f>486378</f>
        <v>486378</v>
      </c>
      <c r="F11" s="24">
        <f>418895</f>
        <v>418895</v>
      </c>
      <c r="G11" s="191">
        <v>338587</v>
      </c>
      <c r="H11" s="6">
        <v>392402</v>
      </c>
      <c r="I11" s="11">
        <v>392402</v>
      </c>
      <c r="J11" s="1">
        <v>64896</v>
      </c>
      <c r="K11" s="6">
        <v>79076</v>
      </c>
      <c r="L11" s="16">
        <v>79076</v>
      </c>
      <c r="M11" s="1">
        <v>280399</v>
      </c>
      <c r="N11" s="6">
        <v>348492</v>
      </c>
      <c r="O11" s="16">
        <v>348492</v>
      </c>
      <c r="P11" s="191">
        <v>515882</v>
      </c>
      <c r="Q11" s="6">
        <v>588285</v>
      </c>
      <c r="R11" s="11">
        <v>588285</v>
      </c>
      <c r="S11" s="1">
        <f>G11+J11+M11+P11</f>
        <v>1199764</v>
      </c>
      <c r="T11" s="6">
        <f t="shared" ref="T11:U11" si="0">H11+K11+N11+Q11</f>
        <v>1408255</v>
      </c>
      <c r="U11" s="16">
        <f t="shared" si="0"/>
        <v>1408255</v>
      </c>
      <c r="V11" s="63">
        <v>87726</v>
      </c>
      <c r="W11" s="64">
        <v>50882</v>
      </c>
      <c r="X11" s="91">
        <v>50882</v>
      </c>
      <c r="Y11" s="63">
        <v>158351</v>
      </c>
      <c r="Z11" s="64">
        <v>170307</v>
      </c>
      <c r="AA11" s="91">
        <v>170307</v>
      </c>
      <c r="AB11" s="130">
        <v>239872</v>
      </c>
      <c r="AC11" s="64">
        <v>110091</v>
      </c>
      <c r="AD11" s="89">
        <v>110091</v>
      </c>
      <c r="AE11" s="63">
        <v>31370</v>
      </c>
      <c r="AF11" s="64">
        <v>150600</v>
      </c>
      <c r="AG11" s="89">
        <v>150600</v>
      </c>
      <c r="AH11" s="1">
        <f t="shared" ref="AH11:AJ18" si="1">V11+Y11+AB11+AE11</f>
        <v>517319</v>
      </c>
      <c r="AI11" s="6">
        <f t="shared" si="1"/>
        <v>481880</v>
      </c>
      <c r="AJ11" s="16">
        <f t="shared" si="1"/>
        <v>481880</v>
      </c>
      <c r="AK11" s="63">
        <v>84367</v>
      </c>
      <c r="AL11" s="64">
        <v>101951</v>
      </c>
      <c r="AM11" s="16">
        <v>101951</v>
      </c>
      <c r="AN11" s="63">
        <v>29972</v>
      </c>
      <c r="AO11" s="64">
        <v>43945</v>
      </c>
      <c r="AP11" s="16">
        <v>27420</v>
      </c>
      <c r="AQ11" s="1">
        <f t="shared" ref="AQ11:AS14" si="2">D11+S11+AH11+AK11+AN11</f>
        <v>2086312</v>
      </c>
      <c r="AR11" s="6">
        <f t="shared" si="2"/>
        <v>2522409</v>
      </c>
      <c r="AS11" s="16">
        <f t="shared" si="2"/>
        <v>2438401</v>
      </c>
      <c r="AT11" s="241"/>
      <c r="AU11" s="241"/>
      <c r="AV11" s="241"/>
      <c r="AW11" s="241"/>
      <c r="AX11" s="241"/>
      <c r="AY11" s="241"/>
      <c r="AZ11" s="241"/>
      <c r="BA11" s="241"/>
      <c r="BB11" s="241"/>
      <c r="BC11" s="241"/>
      <c r="BD11" s="241"/>
      <c r="BE11" s="241"/>
      <c r="BF11" s="241"/>
      <c r="BG11" s="241"/>
      <c r="BH11" s="241"/>
      <c r="BI11" s="241"/>
      <c r="BJ11" s="241"/>
      <c r="BK11" s="241"/>
      <c r="BL11" s="241"/>
      <c r="BM11" s="241"/>
      <c r="BN11" s="241"/>
      <c r="BO11" s="241"/>
      <c r="BP11" s="241"/>
      <c r="BQ11" s="241"/>
      <c r="BR11" s="241"/>
      <c r="BS11" s="241"/>
      <c r="BT11" s="241"/>
      <c r="BU11" s="241"/>
      <c r="BV11" s="241"/>
      <c r="BW11" s="241"/>
      <c r="BX11" s="241"/>
      <c r="BY11" s="241"/>
      <c r="BZ11" s="241"/>
      <c r="CA11" s="241"/>
      <c r="CB11" s="241"/>
      <c r="CC11" s="241"/>
      <c r="CD11" s="241"/>
      <c r="CE11" s="241"/>
      <c r="CF11" s="241"/>
      <c r="CG11" s="241"/>
      <c r="CH11" s="241"/>
      <c r="CI11" s="241"/>
      <c r="CJ11" s="241"/>
      <c r="CK11" s="241"/>
      <c r="CL11" s="241"/>
      <c r="CM11" s="241"/>
      <c r="CN11" s="241"/>
      <c r="CO11" s="241"/>
      <c r="CP11" s="241"/>
      <c r="CQ11" s="241"/>
      <c r="CR11" s="241"/>
      <c r="CS11" s="241"/>
      <c r="CT11" s="241"/>
      <c r="CU11" s="241"/>
      <c r="CV11" s="241"/>
      <c r="CW11" s="241"/>
      <c r="CX11" s="241"/>
      <c r="CY11" s="241"/>
      <c r="CZ11" s="241"/>
      <c r="DA11" s="241"/>
      <c r="DB11" s="241"/>
      <c r="DC11" s="241"/>
      <c r="DD11" s="241"/>
      <c r="DE11" s="241"/>
      <c r="DF11" s="241"/>
      <c r="DG11" s="241"/>
      <c r="DH11" s="241"/>
    </row>
    <row r="12" spans="1:112" s="67" customFormat="1" ht="16.5" thickBot="1" x14ac:dyDescent="0.3">
      <c r="A12" s="51">
        <v>2</v>
      </c>
      <c r="B12" s="51" t="s">
        <v>40</v>
      </c>
      <c r="C12" s="249" t="s">
        <v>3</v>
      </c>
      <c r="D12" s="1">
        <f>64434-AN12</f>
        <v>59955</v>
      </c>
      <c r="E12" s="6">
        <f>79474</f>
        <v>79474</v>
      </c>
      <c r="F12" s="16">
        <f>79474</f>
        <v>79474</v>
      </c>
      <c r="G12" s="1">
        <v>41810</v>
      </c>
      <c r="H12" s="6">
        <v>53210</v>
      </c>
      <c r="I12" s="16">
        <v>53210</v>
      </c>
      <c r="J12" s="1">
        <v>7917</v>
      </c>
      <c r="K12" s="6">
        <v>10374</v>
      </c>
      <c r="L12" s="16">
        <v>10374</v>
      </c>
      <c r="M12" s="1">
        <v>34812</v>
      </c>
      <c r="N12" s="6">
        <v>47695</v>
      </c>
      <c r="O12" s="16">
        <v>47695</v>
      </c>
      <c r="P12" s="191">
        <v>64448</v>
      </c>
      <c r="Q12" s="6">
        <v>79589</v>
      </c>
      <c r="R12" s="11">
        <v>79589</v>
      </c>
      <c r="S12" s="34">
        <f t="shared" ref="S12:S14" si="3">G12+J12+M12+P12</f>
        <v>148987</v>
      </c>
      <c r="T12" s="35">
        <f t="shared" ref="T12:T14" si="4">H12+K12+N12+Q12</f>
        <v>190868</v>
      </c>
      <c r="U12" s="41">
        <f t="shared" ref="U12:U14" si="5">I12+L12+O12+R12</f>
        <v>190868</v>
      </c>
      <c r="V12" s="63">
        <v>11268</v>
      </c>
      <c r="W12" s="64">
        <v>6365</v>
      </c>
      <c r="X12" s="91">
        <v>6365</v>
      </c>
      <c r="Y12" s="63">
        <v>20266</v>
      </c>
      <c r="Z12" s="64">
        <v>20133</v>
      </c>
      <c r="AA12" s="91">
        <v>20133</v>
      </c>
      <c r="AB12" s="130">
        <v>30281</v>
      </c>
      <c r="AC12" s="64">
        <v>14979</v>
      </c>
      <c r="AD12" s="91">
        <v>14979</v>
      </c>
      <c r="AE12" s="63">
        <v>4069</v>
      </c>
      <c r="AF12" s="64">
        <v>16070</v>
      </c>
      <c r="AG12" s="89">
        <v>16070</v>
      </c>
      <c r="AH12" s="34">
        <f t="shared" si="1"/>
        <v>65884</v>
      </c>
      <c r="AI12" s="35">
        <f t="shared" si="1"/>
        <v>57547</v>
      </c>
      <c r="AJ12" s="41">
        <f t="shared" si="1"/>
        <v>57547</v>
      </c>
      <c r="AK12" s="63">
        <v>10612</v>
      </c>
      <c r="AL12" s="64">
        <v>14334</v>
      </c>
      <c r="AM12" s="16">
        <v>14334</v>
      </c>
      <c r="AN12" s="63">
        <v>4479</v>
      </c>
      <c r="AO12" s="64">
        <v>3520</v>
      </c>
      <c r="AP12" s="16">
        <v>3097</v>
      </c>
      <c r="AQ12" s="1">
        <f t="shared" si="2"/>
        <v>289917</v>
      </c>
      <c r="AR12" s="6">
        <f t="shared" si="2"/>
        <v>345743</v>
      </c>
      <c r="AS12" s="16">
        <f t="shared" si="2"/>
        <v>345320</v>
      </c>
      <c r="AT12" s="241"/>
      <c r="AU12" s="241"/>
      <c r="AV12" s="241"/>
      <c r="AW12" s="241"/>
      <c r="AX12" s="241"/>
      <c r="AY12" s="241"/>
      <c r="AZ12" s="241"/>
      <c r="BA12" s="241"/>
      <c r="BB12" s="241"/>
      <c r="BC12" s="241"/>
      <c r="BD12" s="241"/>
      <c r="BE12" s="241"/>
      <c r="BF12" s="241"/>
      <c r="BG12" s="241"/>
      <c r="BH12" s="241"/>
      <c r="BI12" s="241"/>
      <c r="BJ12" s="241"/>
      <c r="BK12" s="241"/>
      <c r="BL12" s="241"/>
      <c r="BM12" s="241"/>
      <c r="BN12" s="241"/>
      <c r="BO12" s="241"/>
      <c r="BP12" s="241"/>
      <c r="BQ12" s="241"/>
      <c r="BR12" s="241"/>
      <c r="BS12" s="241"/>
      <c r="BT12" s="241"/>
      <c r="BU12" s="241"/>
      <c r="BV12" s="241"/>
      <c r="BW12" s="241"/>
      <c r="BX12" s="241"/>
      <c r="BY12" s="241"/>
      <c r="BZ12" s="241"/>
      <c r="CA12" s="241"/>
      <c r="CB12" s="241"/>
      <c r="CC12" s="241"/>
      <c r="CD12" s="241"/>
      <c r="CE12" s="241"/>
      <c r="CF12" s="241"/>
      <c r="CG12" s="241"/>
      <c r="CH12" s="241"/>
      <c r="CI12" s="241"/>
      <c r="CJ12" s="241"/>
      <c r="CK12" s="241"/>
      <c r="CL12" s="241"/>
      <c r="CM12" s="241"/>
      <c r="CN12" s="241"/>
      <c r="CO12" s="241"/>
      <c r="CP12" s="241"/>
      <c r="CQ12" s="241"/>
      <c r="CR12" s="241"/>
      <c r="CS12" s="241"/>
      <c r="CT12" s="241"/>
      <c r="CU12" s="241"/>
      <c r="CV12" s="241"/>
      <c r="CW12" s="241"/>
      <c r="CX12" s="241"/>
      <c r="CY12" s="241"/>
      <c r="CZ12" s="241"/>
      <c r="DA12" s="241"/>
      <c r="DB12" s="241"/>
      <c r="DC12" s="241"/>
      <c r="DD12" s="241"/>
      <c r="DE12" s="241"/>
      <c r="DF12" s="241"/>
      <c r="DG12" s="241"/>
      <c r="DH12" s="241"/>
    </row>
    <row r="13" spans="1:112" s="67" customFormat="1" ht="16.5" thickBot="1" x14ac:dyDescent="0.3">
      <c r="A13" s="51">
        <v>3</v>
      </c>
      <c r="B13" s="51" t="s">
        <v>41</v>
      </c>
      <c r="C13" s="249" t="s">
        <v>4</v>
      </c>
      <c r="D13" s="1">
        <v>254037</v>
      </c>
      <c r="E13" s="6">
        <f>501727</f>
        <v>501727</v>
      </c>
      <c r="F13" s="16">
        <f>143677</f>
        <v>143677</v>
      </c>
      <c r="G13" s="1">
        <v>263996</v>
      </c>
      <c r="H13" s="6">
        <v>215237</v>
      </c>
      <c r="I13" s="16">
        <v>215237</v>
      </c>
      <c r="J13" s="1">
        <v>151074</v>
      </c>
      <c r="K13" s="6">
        <v>56174</v>
      </c>
      <c r="L13" s="16">
        <v>56174</v>
      </c>
      <c r="M13" s="1">
        <v>541224</v>
      </c>
      <c r="N13" s="6">
        <v>599680</v>
      </c>
      <c r="O13" s="16">
        <v>599680</v>
      </c>
      <c r="P13" s="191">
        <v>198948</v>
      </c>
      <c r="Q13" s="6">
        <v>153681</v>
      </c>
      <c r="R13" s="11">
        <v>153681</v>
      </c>
      <c r="S13" s="1">
        <f t="shared" si="3"/>
        <v>1155242</v>
      </c>
      <c r="T13" s="6">
        <f t="shared" si="4"/>
        <v>1024772</v>
      </c>
      <c r="U13" s="16">
        <f t="shared" si="5"/>
        <v>1024772</v>
      </c>
      <c r="V13" s="63">
        <v>26819</v>
      </c>
      <c r="W13" s="64">
        <v>108656</v>
      </c>
      <c r="X13" s="91">
        <v>108656</v>
      </c>
      <c r="Y13" s="63">
        <v>54802</v>
      </c>
      <c r="Z13" s="64">
        <v>56888</v>
      </c>
      <c r="AA13" s="91">
        <v>56888</v>
      </c>
      <c r="AB13" s="130">
        <v>43797</v>
      </c>
      <c r="AC13" s="64">
        <v>17487</v>
      </c>
      <c r="AD13" s="91">
        <v>17487</v>
      </c>
      <c r="AE13" s="63">
        <v>51447</v>
      </c>
      <c r="AF13" s="64">
        <v>6459</v>
      </c>
      <c r="AG13" s="89">
        <v>6459</v>
      </c>
      <c r="AH13" s="1">
        <f t="shared" si="1"/>
        <v>176865</v>
      </c>
      <c r="AI13" s="6">
        <f t="shared" si="1"/>
        <v>189490</v>
      </c>
      <c r="AJ13" s="16">
        <f t="shared" si="1"/>
        <v>189490</v>
      </c>
      <c r="AK13" s="63">
        <v>19876</v>
      </c>
      <c r="AL13" s="64">
        <v>10395</v>
      </c>
      <c r="AM13" s="16">
        <f>10394+1</f>
        <v>10395</v>
      </c>
      <c r="AN13" s="63"/>
      <c r="AO13" s="64">
        <v>20407</v>
      </c>
      <c r="AP13" s="16">
        <v>7642</v>
      </c>
      <c r="AQ13" s="1">
        <f t="shared" si="2"/>
        <v>1606020</v>
      </c>
      <c r="AR13" s="6">
        <f t="shared" si="2"/>
        <v>1746791</v>
      </c>
      <c r="AS13" s="16">
        <f t="shared" si="2"/>
        <v>1375976</v>
      </c>
      <c r="AT13" s="241"/>
      <c r="AU13" s="241"/>
      <c r="AV13" s="241"/>
      <c r="AW13" s="241"/>
      <c r="AX13" s="241"/>
      <c r="AY13" s="241"/>
      <c r="AZ13" s="241"/>
      <c r="BA13" s="241"/>
      <c r="BB13" s="241"/>
      <c r="BC13" s="241"/>
      <c r="BD13" s="241"/>
      <c r="BE13" s="241"/>
      <c r="BF13" s="241"/>
      <c r="BG13" s="241"/>
      <c r="BH13" s="241"/>
      <c r="BI13" s="241"/>
      <c r="BJ13" s="241"/>
      <c r="BK13" s="241"/>
      <c r="BL13" s="241"/>
      <c r="BM13" s="241"/>
      <c r="BN13" s="241"/>
      <c r="BO13" s="241"/>
      <c r="BP13" s="241"/>
      <c r="BQ13" s="241"/>
      <c r="BR13" s="241"/>
      <c r="BS13" s="241"/>
      <c r="BT13" s="241"/>
      <c r="BU13" s="241"/>
      <c r="BV13" s="241"/>
      <c r="BW13" s="241"/>
      <c r="BX13" s="241"/>
      <c r="BY13" s="241"/>
      <c r="BZ13" s="241"/>
      <c r="CA13" s="241"/>
      <c r="CB13" s="241"/>
      <c r="CC13" s="241"/>
      <c r="CD13" s="241"/>
      <c r="CE13" s="241"/>
      <c r="CF13" s="241"/>
      <c r="CG13" s="241"/>
      <c r="CH13" s="241"/>
      <c r="CI13" s="241"/>
      <c r="CJ13" s="241"/>
      <c r="CK13" s="241"/>
      <c r="CL13" s="241"/>
      <c r="CM13" s="241"/>
      <c r="CN13" s="241"/>
      <c r="CO13" s="241"/>
      <c r="CP13" s="241"/>
      <c r="CQ13" s="241"/>
      <c r="CR13" s="241"/>
      <c r="CS13" s="241"/>
      <c r="CT13" s="241"/>
      <c r="CU13" s="241"/>
      <c r="CV13" s="241"/>
      <c r="CW13" s="241"/>
      <c r="CX13" s="241"/>
      <c r="CY13" s="241"/>
      <c r="CZ13" s="241"/>
      <c r="DA13" s="241"/>
      <c r="DB13" s="241"/>
      <c r="DC13" s="241"/>
      <c r="DD13" s="241"/>
      <c r="DE13" s="241"/>
      <c r="DF13" s="241"/>
      <c r="DG13" s="241"/>
      <c r="DH13" s="241"/>
    </row>
    <row r="14" spans="1:112" s="70" customFormat="1" ht="16.5" thickBot="1" x14ac:dyDescent="0.3">
      <c r="A14" s="52">
        <v>4</v>
      </c>
      <c r="B14" s="51" t="s">
        <v>42</v>
      </c>
      <c r="C14" s="249" t="s">
        <v>8</v>
      </c>
      <c r="D14" s="5">
        <v>5000</v>
      </c>
      <c r="E14" s="10">
        <v>0</v>
      </c>
      <c r="F14" s="17">
        <v>0</v>
      </c>
      <c r="G14" s="1"/>
      <c r="H14" s="6">
        <v>4000</v>
      </c>
      <c r="I14" s="16">
        <v>0</v>
      </c>
      <c r="J14" s="5"/>
      <c r="K14" s="10">
        <v>0</v>
      </c>
      <c r="L14" s="17">
        <v>0</v>
      </c>
      <c r="M14" s="5"/>
      <c r="N14" s="10">
        <v>1000</v>
      </c>
      <c r="O14" s="17">
        <f>74-1</f>
        <v>73</v>
      </c>
      <c r="P14" s="194"/>
      <c r="Q14" s="10">
        <v>0</v>
      </c>
      <c r="R14" s="12">
        <v>0</v>
      </c>
      <c r="S14" s="309">
        <f t="shared" si="3"/>
        <v>0</v>
      </c>
      <c r="T14" s="238">
        <f t="shared" si="4"/>
        <v>5000</v>
      </c>
      <c r="U14" s="310">
        <f t="shared" si="5"/>
        <v>73</v>
      </c>
      <c r="V14" s="69"/>
      <c r="W14" s="66">
        <v>0</v>
      </c>
      <c r="X14" s="96">
        <v>0</v>
      </c>
      <c r="Y14" s="69"/>
      <c r="Z14" s="66">
        <v>0</v>
      </c>
      <c r="AA14" s="96">
        <v>0</v>
      </c>
      <c r="AB14" s="65"/>
      <c r="AC14" s="66">
        <v>0</v>
      </c>
      <c r="AD14" s="96">
        <v>0</v>
      </c>
      <c r="AE14" s="69"/>
      <c r="AF14" s="66">
        <v>0</v>
      </c>
      <c r="AG14" s="88">
        <v>0</v>
      </c>
      <c r="AH14" s="34">
        <f t="shared" si="1"/>
        <v>0</v>
      </c>
      <c r="AI14" s="35">
        <f t="shared" si="1"/>
        <v>0</v>
      </c>
      <c r="AJ14" s="41">
        <f t="shared" si="1"/>
        <v>0</v>
      </c>
      <c r="AK14" s="69"/>
      <c r="AL14" s="66"/>
      <c r="AM14" s="17"/>
      <c r="AN14" s="69"/>
      <c r="AO14" s="66">
        <v>219</v>
      </c>
      <c r="AP14" s="17">
        <v>219</v>
      </c>
      <c r="AQ14" s="1">
        <f t="shared" si="2"/>
        <v>5000</v>
      </c>
      <c r="AR14" s="6">
        <f t="shared" si="2"/>
        <v>5219</v>
      </c>
      <c r="AS14" s="16">
        <f t="shared" si="2"/>
        <v>292</v>
      </c>
      <c r="AT14" s="241"/>
      <c r="AU14" s="241"/>
      <c r="AV14" s="241"/>
      <c r="AW14" s="241"/>
      <c r="AX14" s="241"/>
      <c r="AY14" s="241"/>
      <c r="AZ14" s="241"/>
      <c r="BA14" s="241"/>
      <c r="BB14" s="241"/>
      <c r="BC14" s="241"/>
      <c r="BD14" s="241"/>
      <c r="BE14" s="241"/>
      <c r="BF14" s="241"/>
      <c r="BG14" s="241"/>
      <c r="BH14" s="241"/>
      <c r="BI14" s="241"/>
      <c r="BJ14" s="241"/>
      <c r="BK14" s="241"/>
      <c r="BL14" s="241"/>
      <c r="BM14" s="241"/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  <c r="CE14" s="241"/>
      <c r="CF14" s="241"/>
      <c r="CG14" s="241"/>
      <c r="CH14" s="241"/>
      <c r="CI14" s="241"/>
      <c r="CJ14" s="241"/>
      <c r="CK14" s="241"/>
      <c r="CL14" s="241"/>
      <c r="CM14" s="241"/>
      <c r="CN14" s="241"/>
      <c r="CO14" s="241"/>
      <c r="CP14" s="241"/>
      <c r="CQ14" s="241"/>
      <c r="CR14" s="241"/>
      <c r="CS14" s="241"/>
      <c r="CT14" s="241"/>
      <c r="CU14" s="241"/>
      <c r="CV14" s="241"/>
      <c r="CW14" s="241"/>
      <c r="CX14" s="241"/>
      <c r="CY14" s="241"/>
      <c r="CZ14" s="241"/>
      <c r="DA14" s="241"/>
      <c r="DB14" s="241"/>
      <c r="DC14" s="241"/>
      <c r="DD14" s="241"/>
      <c r="DE14" s="241"/>
      <c r="DF14" s="241"/>
      <c r="DG14" s="241"/>
      <c r="DH14" s="241"/>
    </row>
    <row r="15" spans="1:112" s="75" customFormat="1" x14ac:dyDescent="0.25">
      <c r="A15" s="71">
        <v>5</v>
      </c>
      <c r="B15" s="271" t="s">
        <v>43</v>
      </c>
      <c r="C15" s="250" t="s">
        <v>9</v>
      </c>
      <c r="D15" s="2"/>
      <c r="E15" s="7"/>
      <c r="F15" s="18"/>
      <c r="G15" s="180"/>
      <c r="H15" s="7"/>
      <c r="I15" s="180"/>
      <c r="J15" s="2"/>
      <c r="K15" s="7"/>
      <c r="L15" s="18"/>
      <c r="M15" s="2"/>
      <c r="N15" s="7"/>
      <c r="O15" s="18"/>
      <c r="P15" s="192"/>
      <c r="Q15" s="7"/>
      <c r="R15" s="13"/>
      <c r="S15" s="199">
        <f>D15+G15+J15+M15+P15</f>
        <v>0</v>
      </c>
      <c r="T15" s="200">
        <f t="shared" ref="T15" si="6">E15+H15+K15+N15+Q15</f>
        <v>0</v>
      </c>
      <c r="U15" s="38">
        <f t="shared" ref="U15" si="7">F15+I15+L15+O15+R15</f>
        <v>0</v>
      </c>
      <c r="V15" s="92"/>
      <c r="W15" s="93"/>
      <c r="X15" s="94"/>
      <c r="Y15" s="92"/>
      <c r="Z15" s="93"/>
      <c r="AA15" s="94"/>
      <c r="AB15" s="228"/>
      <c r="AC15" s="93"/>
      <c r="AD15" s="207"/>
      <c r="AE15" s="92"/>
      <c r="AF15" s="93"/>
      <c r="AG15" s="207"/>
      <c r="AH15" s="2">
        <f t="shared" si="1"/>
        <v>0</v>
      </c>
      <c r="AI15" s="7">
        <f t="shared" si="1"/>
        <v>0</v>
      </c>
      <c r="AJ15" s="18">
        <f t="shared" si="1"/>
        <v>0</v>
      </c>
      <c r="AK15" s="72"/>
      <c r="AL15" s="73"/>
      <c r="AM15" s="18"/>
      <c r="AN15" s="72"/>
      <c r="AO15" s="73"/>
      <c r="AP15" s="18"/>
      <c r="AQ15" s="2">
        <f t="shared" ref="AQ15:AS16" si="8">D15+S15+AH15+AK15+AN15</f>
        <v>0</v>
      </c>
      <c r="AR15" s="7">
        <f t="shared" si="8"/>
        <v>0</v>
      </c>
      <c r="AS15" s="18">
        <f t="shared" si="8"/>
        <v>0</v>
      </c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</row>
    <row r="16" spans="1:112" s="80" customFormat="1" x14ac:dyDescent="0.25">
      <c r="A16" s="76">
        <v>6</v>
      </c>
      <c r="B16" s="272" t="s">
        <v>44</v>
      </c>
      <c r="C16" s="251" t="s">
        <v>10</v>
      </c>
      <c r="D16" s="3"/>
      <c r="E16" s="8">
        <v>47605</v>
      </c>
      <c r="F16" s="19">
        <v>47605</v>
      </c>
      <c r="G16" s="30"/>
      <c r="H16" s="8"/>
      <c r="I16" s="30"/>
      <c r="J16" s="3"/>
      <c r="K16" s="8"/>
      <c r="L16" s="19"/>
      <c r="M16" s="3"/>
      <c r="N16" s="8"/>
      <c r="O16" s="19"/>
      <c r="P16" s="176"/>
      <c r="Q16" s="8"/>
      <c r="R16" s="14"/>
      <c r="S16" s="195">
        <f t="shared" ref="S16:S19" si="9">D16+G16+J16+M16+P16</f>
        <v>0</v>
      </c>
      <c r="T16" s="173">
        <f>H16+K16+N16+Q16</f>
        <v>0</v>
      </c>
      <c r="U16" s="39">
        <f>I16+L16+O16+R16</f>
        <v>0</v>
      </c>
      <c r="V16" s="114"/>
      <c r="W16" s="105"/>
      <c r="X16" s="206"/>
      <c r="Y16" s="114"/>
      <c r="Z16" s="105"/>
      <c r="AA16" s="206"/>
      <c r="AB16" s="229"/>
      <c r="AC16" s="105"/>
      <c r="AD16" s="208"/>
      <c r="AE16" s="114"/>
      <c r="AF16" s="105"/>
      <c r="AG16" s="208"/>
      <c r="AH16" s="3">
        <f t="shared" si="1"/>
        <v>0</v>
      </c>
      <c r="AI16" s="8">
        <f t="shared" si="1"/>
        <v>0</v>
      </c>
      <c r="AJ16" s="19">
        <f t="shared" si="1"/>
        <v>0</v>
      </c>
      <c r="AK16" s="77"/>
      <c r="AL16" s="78"/>
      <c r="AM16" s="19"/>
      <c r="AN16" s="77"/>
      <c r="AO16" s="78"/>
      <c r="AP16" s="19"/>
      <c r="AQ16" s="3">
        <f t="shared" si="8"/>
        <v>0</v>
      </c>
      <c r="AR16" s="8">
        <f t="shared" si="8"/>
        <v>47605</v>
      </c>
      <c r="AS16" s="19">
        <f t="shared" si="8"/>
        <v>47605</v>
      </c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</row>
    <row r="17" spans="1:112" s="80" customFormat="1" x14ac:dyDescent="0.25">
      <c r="A17" s="76">
        <v>7</v>
      </c>
      <c r="B17" s="272" t="s">
        <v>45</v>
      </c>
      <c r="C17" s="251" t="s">
        <v>11</v>
      </c>
      <c r="D17" s="3"/>
      <c r="E17" s="8"/>
      <c r="F17" s="19"/>
      <c r="G17" s="30"/>
      <c r="H17" s="8"/>
      <c r="I17" s="30"/>
      <c r="J17" s="3"/>
      <c r="K17" s="8"/>
      <c r="L17" s="19"/>
      <c r="M17" s="3"/>
      <c r="N17" s="8"/>
      <c r="O17" s="19"/>
      <c r="P17" s="176"/>
      <c r="Q17" s="8"/>
      <c r="R17" s="14"/>
      <c r="S17" s="195">
        <f t="shared" si="9"/>
        <v>0</v>
      </c>
      <c r="T17" s="173">
        <f t="shared" ref="T17:T19" si="10">E17+H17+K17+N17+Q17</f>
        <v>0</v>
      </c>
      <c r="U17" s="39">
        <f t="shared" ref="U17:U19" si="11">F17+I17+L17+O17+R17</f>
        <v>0</v>
      </c>
      <c r="V17" s="114"/>
      <c r="W17" s="105"/>
      <c r="X17" s="206"/>
      <c r="Y17" s="114"/>
      <c r="Z17" s="105"/>
      <c r="AA17" s="206"/>
      <c r="AB17" s="229"/>
      <c r="AC17" s="105"/>
      <c r="AD17" s="208"/>
      <c r="AE17" s="114"/>
      <c r="AF17" s="105"/>
      <c r="AG17" s="208"/>
      <c r="AH17" s="3">
        <f t="shared" si="1"/>
        <v>0</v>
      </c>
      <c r="AI17" s="8">
        <f t="shared" si="1"/>
        <v>0</v>
      </c>
      <c r="AJ17" s="19">
        <f t="shared" si="1"/>
        <v>0</v>
      </c>
      <c r="AK17" s="77"/>
      <c r="AL17" s="78"/>
      <c r="AM17" s="19"/>
      <c r="AN17" s="77"/>
      <c r="AO17" s="78"/>
      <c r="AP17" s="19"/>
      <c r="AQ17" s="3">
        <f t="shared" ref="AQ17:AQ19" si="12">D17+S17+AH17+AK17+AN17</f>
        <v>0</v>
      </c>
      <c r="AR17" s="8">
        <f t="shared" ref="AR17:AR19" si="13">E17+T17+AI17+AL17+AO17</f>
        <v>0</v>
      </c>
      <c r="AS17" s="19">
        <f t="shared" ref="AS17:AS19" si="14">F17+U17+AJ17+AM17+AP17</f>
        <v>0</v>
      </c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</row>
    <row r="18" spans="1:112" s="80" customFormat="1" x14ac:dyDescent="0.25">
      <c r="A18" s="76">
        <v>8</v>
      </c>
      <c r="B18" s="272" t="s">
        <v>46</v>
      </c>
      <c r="C18" s="251" t="s">
        <v>12</v>
      </c>
      <c r="D18" s="3"/>
      <c r="E18" s="8"/>
      <c r="F18" s="19"/>
      <c r="G18" s="30"/>
      <c r="H18" s="8"/>
      <c r="I18" s="30"/>
      <c r="J18" s="3"/>
      <c r="K18" s="8"/>
      <c r="L18" s="19"/>
      <c r="M18" s="3"/>
      <c r="N18" s="8"/>
      <c r="O18" s="19"/>
      <c r="P18" s="176"/>
      <c r="Q18" s="8"/>
      <c r="R18" s="14"/>
      <c r="S18" s="195">
        <f t="shared" si="9"/>
        <v>0</v>
      </c>
      <c r="T18" s="173">
        <f t="shared" si="10"/>
        <v>0</v>
      </c>
      <c r="U18" s="39">
        <f t="shared" si="11"/>
        <v>0</v>
      </c>
      <c r="V18" s="114"/>
      <c r="W18" s="105"/>
      <c r="X18" s="206"/>
      <c r="Y18" s="114"/>
      <c r="Z18" s="105"/>
      <c r="AA18" s="206"/>
      <c r="AB18" s="229"/>
      <c r="AC18" s="105"/>
      <c r="AD18" s="208"/>
      <c r="AE18" s="114"/>
      <c r="AF18" s="105"/>
      <c r="AG18" s="208"/>
      <c r="AH18" s="3">
        <f t="shared" si="1"/>
        <v>0</v>
      </c>
      <c r="AI18" s="8">
        <f t="shared" si="1"/>
        <v>0</v>
      </c>
      <c r="AJ18" s="19">
        <f t="shared" si="1"/>
        <v>0</v>
      </c>
      <c r="AK18" s="77"/>
      <c r="AL18" s="78"/>
      <c r="AM18" s="19"/>
      <c r="AN18" s="77"/>
      <c r="AO18" s="78"/>
      <c r="AP18" s="19"/>
      <c r="AQ18" s="3">
        <f t="shared" si="12"/>
        <v>0</v>
      </c>
      <c r="AR18" s="8">
        <f t="shared" si="13"/>
        <v>0</v>
      </c>
      <c r="AS18" s="19">
        <f t="shared" si="14"/>
        <v>0</v>
      </c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</row>
    <row r="19" spans="1:112" s="87" customFormat="1" ht="16.5" thickBot="1" x14ac:dyDescent="0.3">
      <c r="A19" s="81">
        <v>9</v>
      </c>
      <c r="B19" s="273" t="s">
        <v>98</v>
      </c>
      <c r="C19" s="252" t="s">
        <v>13</v>
      </c>
      <c r="D19" s="32"/>
      <c r="E19" s="31"/>
      <c r="F19" s="22"/>
      <c r="G19" s="181"/>
      <c r="H19" s="9"/>
      <c r="I19" s="181"/>
      <c r="J19" s="32"/>
      <c r="K19" s="31"/>
      <c r="L19" s="22"/>
      <c r="M19" s="32"/>
      <c r="N19" s="31"/>
      <c r="O19" s="22"/>
      <c r="P19" s="193"/>
      <c r="Q19" s="31"/>
      <c r="R19" s="36"/>
      <c r="S19" s="196">
        <f t="shared" si="9"/>
        <v>0</v>
      </c>
      <c r="T19" s="197">
        <f t="shared" si="10"/>
        <v>0</v>
      </c>
      <c r="U19" s="40">
        <f t="shared" si="11"/>
        <v>0</v>
      </c>
      <c r="V19" s="115"/>
      <c r="W19" s="109"/>
      <c r="X19" s="294"/>
      <c r="Y19" s="115"/>
      <c r="Z19" s="109"/>
      <c r="AA19" s="294"/>
      <c r="AB19" s="230"/>
      <c r="AC19" s="109"/>
      <c r="AD19" s="209"/>
      <c r="AE19" s="212"/>
      <c r="AF19" s="213"/>
      <c r="AG19" s="297"/>
      <c r="AH19" s="3">
        <f t="shared" ref="AH19" si="15">V19+Y19+AB19+AE19</f>
        <v>0</v>
      </c>
      <c r="AI19" s="8">
        <f t="shared" ref="AI19" si="16">W19+Z19+AC19+AF19</f>
        <v>0</v>
      </c>
      <c r="AJ19" s="19">
        <f t="shared" ref="AJ19" si="17">X19+AA19+AD19+AG19</f>
        <v>0</v>
      </c>
      <c r="AK19" s="85"/>
      <c r="AL19" s="86"/>
      <c r="AM19" s="22"/>
      <c r="AN19" s="85"/>
      <c r="AO19" s="86"/>
      <c r="AP19" s="22"/>
      <c r="AQ19" s="4">
        <f t="shared" si="12"/>
        <v>0</v>
      </c>
      <c r="AR19" s="9">
        <f t="shared" si="13"/>
        <v>0</v>
      </c>
      <c r="AS19" s="20">
        <f t="shared" si="14"/>
        <v>0</v>
      </c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</row>
    <row r="20" spans="1:112" s="95" customFormat="1" ht="16.5" thickBot="1" x14ac:dyDescent="0.3">
      <c r="A20" s="51">
        <v>10</v>
      </c>
      <c r="B20" s="68" t="s">
        <v>47</v>
      </c>
      <c r="C20" s="253" t="s">
        <v>92</v>
      </c>
      <c r="D20" s="69">
        <f>SUM(D15:D19)</f>
        <v>0</v>
      </c>
      <c r="E20" s="65">
        <f t="shared" ref="E20:G20" si="18">SUM(E15:E19)</f>
        <v>47605</v>
      </c>
      <c r="F20" s="171">
        <f t="shared" si="18"/>
        <v>47605</v>
      </c>
      <c r="G20" s="69">
        <f t="shared" si="18"/>
        <v>0</v>
      </c>
      <c r="H20" s="65">
        <f t="shared" ref="H20" si="19">SUM(H15:H19)</f>
        <v>0</v>
      </c>
      <c r="I20" s="171">
        <f t="shared" ref="I20:J20" si="20">SUM(I15:I19)</f>
        <v>0</v>
      </c>
      <c r="J20" s="65">
        <f t="shared" si="20"/>
        <v>0</v>
      </c>
      <c r="K20" s="65">
        <f>SUM(K15:K19)</f>
        <v>0</v>
      </c>
      <c r="L20" s="171">
        <f t="shared" ref="L20:M20" si="21">SUM(L15:L19)</f>
        <v>0</v>
      </c>
      <c r="M20" s="69">
        <f t="shared" si="21"/>
        <v>0</v>
      </c>
      <c r="N20" s="65">
        <f t="shared" ref="N20" si="22">SUM(N15:N19)</f>
        <v>0</v>
      </c>
      <c r="O20" s="171">
        <f t="shared" ref="O20:P20" si="23">SUM(O15:O19)</f>
        <v>0</v>
      </c>
      <c r="P20" s="65">
        <f t="shared" si="23"/>
        <v>0</v>
      </c>
      <c r="Q20" s="65">
        <f t="shared" ref="Q20" si="24">SUM(Q15:Q19)</f>
        <v>0</v>
      </c>
      <c r="R20" s="142">
        <f t="shared" ref="R20" si="25">SUM(R15:R19)</f>
        <v>0</v>
      </c>
      <c r="S20" s="90">
        <f>SUM(S15:S19)</f>
        <v>0</v>
      </c>
      <c r="T20" s="110">
        <f t="shared" ref="T20:AP20" si="26">SUM(T15:T19)</f>
        <v>0</v>
      </c>
      <c r="U20" s="159">
        <f t="shared" si="26"/>
        <v>0</v>
      </c>
      <c r="V20" s="63">
        <f t="shared" si="26"/>
        <v>0</v>
      </c>
      <c r="W20" s="130">
        <f t="shared" si="26"/>
        <v>0</v>
      </c>
      <c r="X20" s="172">
        <f t="shared" si="26"/>
        <v>0</v>
      </c>
      <c r="Y20" s="63">
        <f t="shared" si="26"/>
        <v>0</v>
      </c>
      <c r="Z20" s="130">
        <f t="shared" si="26"/>
        <v>0</v>
      </c>
      <c r="AA20" s="172">
        <f t="shared" si="26"/>
        <v>0</v>
      </c>
      <c r="AB20" s="63">
        <f t="shared" si="26"/>
        <v>0</v>
      </c>
      <c r="AC20" s="130">
        <f t="shared" si="26"/>
        <v>0</v>
      </c>
      <c r="AD20" s="172">
        <f t="shared" si="26"/>
        <v>0</v>
      </c>
      <c r="AE20" s="63">
        <f t="shared" si="26"/>
        <v>0</v>
      </c>
      <c r="AF20" s="130">
        <f t="shared" si="26"/>
        <v>0</v>
      </c>
      <c r="AG20" s="172">
        <f t="shared" si="26"/>
        <v>0</v>
      </c>
      <c r="AH20" s="63">
        <f t="shared" si="26"/>
        <v>0</v>
      </c>
      <c r="AI20" s="130">
        <f t="shared" si="26"/>
        <v>0</v>
      </c>
      <c r="AJ20" s="172">
        <f t="shared" si="26"/>
        <v>0</v>
      </c>
      <c r="AK20" s="63">
        <f t="shared" si="26"/>
        <v>0</v>
      </c>
      <c r="AL20" s="130">
        <f t="shared" si="26"/>
        <v>0</v>
      </c>
      <c r="AM20" s="172">
        <f t="shared" si="26"/>
        <v>0</v>
      </c>
      <c r="AN20" s="65">
        <f t="shared" si="26"/>
        <v>0</v>
      </c>
      <c r="AO20" s="65">
        <f t="shared" si="26"/>
        <v>0</v>
      </c>
      <c r="AP20" s="142">
        <f t="shared" si="26"/>
        <v>0</v>
      </c>
      <c r="AQ20" s="27">
        <f>SUM(AQ15:AQ19)</f>
        <v>0</v>
      </c>
      <c r="AR20" s="28">
        <f>SUM(AR15:AR19)</f>
        <v>47605</v>
      </c>
      <c r="AS20" s="24">
        <f>SUM(AS15:AS19)</f>
        <v>47605</v>
      </c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  <c r="BI20" s="241"/>
      <c r="BJ20" s="241"/>
      <c r="BK20" s="241"/>
      <c r="BL20" s="241"/>
      <c r="BM20" s="241"/>
      <c r="BN20" s="241"/>
      <c r="BO20" s="241"/>
      <c r="BP20" s="241"/>
      <c r="BQ20" s="241"/>
      <c r="BR20" s="241"/>
      <c r="BS20" s="241"/>
      <c r="BT20" s="241"/>
      <c r="BU20" s="241"/>
      <c r="BV20" s="241"/>
      <c r="BW20" s="241"/>
      <c r="BX20" s="241"/>
      <c r="BY20" s="241"/>
      <c r="BZ20" s="241"/>
      <c r="CA20" s="241"/>
      <c r="CB20" s="241"/>
      <c r="CC20" s="241"/>
      <c r="CD20" s="241"/>
      <c r="CE20" s="241"/>
      <c r="CF20" s="241"/>
      <c r="CG20" s="241"/>
      <c r="CH20" s="241"/>
      <c r="CI20" s="241"/>
      <c r="CJ20" s="241"/>
      <c r="CK20" s="241"/>
      <c r="CL20" s="241"/>
      <c r="CM20" s="241"/>
      <c r="CN20" s="241"/>
      <c r="CO20" s="241"/>
      <c r="CP20" s="241"/>
      <c r="CQ20" s="241"/>
      <c r="CR20" s="241"/>
      <c r="CS20" s="241"/>
      <c r="CT20" s="241"/>
      <c r="CU20" s="241"/>
      <c r="CV20" s="241"/>
      <c r="CW20" s="241"/>
      <c r="CX20" s="241"/>
      <c r="CY20" s="241"/>
      <c r="CZ20" s="241"/>
      <c r="DA20" s="241"/>
      <c r="DB20" s="241"/>
      <c r="DC20" s="241"/>
      <c r="DD20" s="241"/>
      <c r="DE20" s="241"/>
      <c r="DF20" s="241"/>
      <c r="DG20" s="241"/>
      <c r="DH20" s="241"/>
    </row>
    <row r="21" spans="1:112" s="95" customFormat="1" ht="16.5" thickBot="1" x14ac:dyDescent="0.3">
      <c r="A21" s="51">
        <v>11</v>
      </c>
      <c r="B21" s="68" t="s">
        <v>48</v>
      </c>
      <c r="C21" s="253" t="s">
        <v>91</v>
      </c>
      <c r="D21" s="63">
        <f t="shared" ref="D21:S21" si="27">D11+D12+D13+D14+D20</f>
        <v>573882</v>
      </c>
      <c r="E21" s="64">
        <f t="shared" si="27"/>
        <v>1115184</v>
      </c>
      <c r="F21" s="91">
        <f t="shared" si="27"/>
        <v>689651</v>
      </c>
      <c r="G21" s="63">
        <f t="shared" si="27"/>
        <v>644393</v>
      </c>
      <c r="H21" s="64">
        <f t="shared" si="27"/>
        <v>664849</v>
      </c>
      <c r="I21" s="91">
        <f t="shared" si="27"/>
        <v>660849</v>
      </c>
      <c r="J21" s="63">
        <f t="shared" si="27"/>
        <v>223887</v>
      </c>
      <c r="K21" s="64">
        <f t="shared" si="27"/>
        <v>145624</v>
      </c>
      <c r="L21" s="91">
        <f t="shared" si="27"/>
        <v>145624</v>
      </c>
      <c r="M21" s="63">
        <f t="shared" si="27"/>
        <v>856435</v>
      </c>
      <c r="N21" s="64">
        <f t="shared" si="27"/>
        <v>996867</v>
      </c>
      <c r="O21" s="91">
        <f t="shared" si="27"/>
        <v>995940</v>
      </c>
      <c r="P21" s="63">
        <f t="shared" si="27"/>
        <v>779278</v>
      </c>
      <c r="Q21" s="64">
        <f t="shared" si="27"/>
        <v>821555</v>
      </c>
      <c r="R21" s="91">
        <f t="shared" si="27"/>
        <v>821555</v>
      </c>
      <c r="S21" s="69">
        <f t="shared" si="27"/>
        <v>2503993</v>
      </c>
      <c r="T21" s="66">
        <f t="shared" ref="T21" si="28">T11+T12+T13+T14+T20</f>
        <v>2628895</v>
      </c>
      <c r="U21" s="96">
        <f t="shared" ref="U21" si="29">U11+U12+U13+U14+U20</f>
        <v>2623968</v>
      </c>
      <c r="V21" s="63">
        <f t="shared" ref="V21:AG21" si="30">V11+V12+V13+V14+V20</f>
        <v>125813</v>
      </c>
      <c r="W21" s="64">
        <f t="shared" si="30"/>
        <v>165903</v>
      </c>
      <c r="X21" s="91">
        <f t="shared" si="30"/>
        <v>165903</v>
      </c>
      <c r="Y21" s="63">
        <f t="shared" si="30"/>
        <v>233419</v>
      </c>
      <c r="Z21" s="64">
        <f t="shared" si="30"/>
        <v>247328</v>
      </c>
      <c r="AA21" s="91">
        <f t="shared" si="30"/>
        <v>247328</v>
      </c>
      <c r="AB21" s="63">
        <f t="shared" si="30"/>
        <v>313950</v>
      </c>
      <c r="AC21" s="64">
        <f t="shared" si="30"/>
        <v>142557</v>
      </c>
      <c r="AD21" s="91">
        <f t="shared" si="30"/>
        <v>142557</v>
      </c>
      <c r="AE21" s="63">
        <f t="shared" si="30"/>
        <v>86886</v>
      </c>
      <c r="AF21" s="64">
        <f t="shared" si="30"/>
        <v>173129</v>
      </c>
      <c r="AG21" s="91">
        <f t="shared" si="30"/>
        <v>173129</v>
      </c>
      <c r="AH21" s="69">
        <f t="shared" ref="AH21" si="31">AH11+AH12+AH13+AH14+AH20</f>
        <v>760068</v>
      </c>
      <c r="AI21" s="66">
        <f t="shared" ref="AI21" si="32">AI11+AI12+AI13+AI14+AI20</f>
        <v>728917</v>
      </c>
      <c r="AJ21" s="96">
        <f t="shared" ref="AJ21" si="33">AJ11+AJ12+AJ13+AJ14+AJ20</f>
        <v>728917</v>
      </c>
      <c r="AK21" s="63">
        <f t="shared" ref="AK21:AR21" si="34">AK11+AK12+AK13+AK14+AK20</f>
        <v>114855</v>
      </c>
      <c r="AL21" s="64">
        <f t="shared" si="34"/>
        <v>126680</v>
      </c>
      <c r="AM21" s="91">
        <f t="shared" si="34"/>
        <v>126680</v>
      </c>
      <c r="AN21" s="63">
        <f t="shared" si="34"/>
        <v>34451</v>
      </c>
      <c r="AO21" s="64">
        <f t="shared" si="34"/>
        <v>68091</v>
      </c>
      <c r="AP21" s="91">
        <f t="shared" si="34"/>
        <v>38378</v>
      </c>
      <c r="AQ21" s="111">
        <f t="shared" si="34"/>
        <v>3987249</v>
      </c>
      <c r="AR21" s="116">
        <f t="shared" si="34"/>
        <v>4667767</v>
      </c>
      <c r="AS21" s="135">
        <f t="shared" ref="AS21" si="35">AS11+AS12+AS13+AS14+AS20</f>
        <v>4207594</v>
      </c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1"/>
      <c r="BH21" s="241"/>
      <c r="BI21" s="241"/>
      <c r="BJ21" s="241"/>
      <c r="BK21" s="241"/>
      <c r="BL21" s="241"/>
      <c r="BM21" s="241"/>
      <c r="BN21" s="241"/>
      <c r="BO21" s="241"/>
      <c r="BP21" s="241"/>
      <c r="BQ21" s="241"/>
      <c r="BR21" s="241"/>
      <c r="BS21" s="241"/>
      <c r="BT21" s="241"/>
      <c r="BU21" s="241"/>
      <c r="BV21" s="241"/>
      <c r="BW21" s="241"/>
      <c r="BX21" s="241"/>
      <c r="BY21" s="241"/>
      <c r="BZ21" s="241"/>
      <c r="CA21" s="241"/>
      <c r="CB21" s="241"/>
      <c r="CC21" s="241"/>
      <c r="CD21" s="241"/>
      <c r="CE21" s="241"/>
      <c r="CF21" s="241"/>
      <c r="CG21" s="241"/>
      <c r="CH21" s="241"/>
      <c r="CI21" s="241"/>
      <c r="CJ21" s="241"/>
      <c r="CK21" s="241"/>
      <c r="CL21" s="241"/>
      <c r="CM21" s="241"/>
      <c r="CN21" s="241"/>
      <c r="CO21" s="241"/>
      <c r="CP21" s="241"/>
      <c r="CQ21" s="241"/>
      <c r="CR21" s="241"/>
      <c r="CS21" s="241"/>
      <c r="CT21" s="241"/>
      <c r="CU21" s="241"/>
      <c r="CV21" s="241"/>
      <c r="CW21" s="241"/>
      <c r="CX21" s="241"/>
      <c r="CY21" s="241"/>
      <c r="CZ21" s="241"/>
      <c r="DA21" s="241"/>
      <c r="DB21" s="241"/>
      <c r="DC21" s="241"/>
      <c r="DD21" s="241"/>
      <c r="DE21" s="241"/>
      <c r="DF21" s="241"/>
      <c r="DG21" s="241"/>
      <c r="DH21" s="241"/>
    </row>
    <row r="22" spans="1:112" s="95" customFormat="1" ht="16.5" thickBot="1" x14ac:dyDescent="0.3">
      <c r="A22" s="51">
        <v>12</v>
      </c>
      <c r="B22" s="68" t="s">
        <v>49</v>
      </c>
      <c r="C22" s="253" t="s">
        <v>14</v>
      </c>
      <c r="D22" s="34">
        <v>3000</v>
      </c>
      <c r="E22" s="35">
        <v>7116</v>
      </c>
      <c r="F22" s="226">
        <v>7116</v>
      </c>
      <c r="G22" s="1"/>
      <c r="H22" s="6">
        <v>13377</v>
      </c>
      <c r="I22" s="11">
        <v>6269</v>
      </c>
      <c r="J22" s="34"/>
      <c r="K22" s="35">
        <v>108</v>
      </c>
      <c r="L22" s="41">
        <v>108</v>
      </c>
      <c r="M22" s="1"/>
      <c r="N22" s="6">
        <v>1344</v>
      </c>
      <c r="O22" s="16">
        <v>1291</v>
      </c>
      <c r="P22" s="191"/>
      <c r="Q22" s="6">
        <v>72641</v>
      </c>
      <c r="R22" s="11">
        <v>51043</v>
      </c>
      <c r="S22" s="1">
        <f>G22+J22+M22+P22</f>
        <v>0</v>
      </c>
      <c r="T22" s="6">
        <f>H22+K22+N22+Q22</f>
        <v>87470</v>
      </c>
      <c r="U22" s="16">
        <f>I22+L22+O22+R22</f>
        <v>58711</v>
      </c>
      <c r="V22" s="63"/>
      <c r="W22" s="64">
        <v>364</v>
      </c>
      <c r="X22" s="91">
        <v>364</v>
      </c>
      <c r="Y22" s="63"/>
      <c r="Z22" s="64">
        <v>1829</v>
      </c>
      <c r="AA22" s="91">
        <v>1667</v>
      </c>
      <c r="AB22" s="130"/>
      <c r="AC22" s="64">
        <v>9</v>
      </c>
      <c r="AD22" s="89">
        <v>9</v>
      </c>
      <c r="AE22" s="63"/>
      <c r="AF22" s="64">
        <v>0</v>
      </c>
      <c r="AG22" s="89">
        <v>0</v>
      </c>
      <c r="AH22" s="1">
        <f t="shared" ref="AH22:AJ27" si="36">V22+Y22+AB22+AE22</f>
        <v>0</v>
      </c>
      <c r="AI22" s="6">
        <f t="shared" si="36"/>
        <v>2202</v>
      </c>
      <c r="AJ22" s="16">
        <f t="shared" si="36"/>
        <v>2040</v>
      </c>
      <c r="AK22" s="90"/>
      <c r="AL22" s="23">
        <v>636</v>
      </c>
      <c r="AM22" s="24">
        <v>617</v>
      </c>
      <c r="AN22" s="90"/>
      <c r="AO22" s="23">
        <v>468</v>
      </c>
      <c r="AP22" s="24">
        <v>356</v>
      </c>
      <c r="AQ22" s="1">
        <f t="shared" ref="AQ22:AS23" si="37">D22+S22+AH22+AK22+AN22</f>
        <v>3000</v>
      </c>
      <c r="AR22" s="6">
        <f t="shared" si="37"/>
        <v>97892</v>
      </c>
      <c r="AS22" s="16">
        <f t="shared" si="37"/>
        <v>68840</v>
      </c>
      <c r="AT22" s="241"/>
      <c r="AU22" s="241"/>
      <c r="AV22" s="241"/>
      <c r="AW22" s="241"/>
      <c r="AX22" s="241"/>
      <c r="AY22" s="241"/>
      <c r="AZ22" s="241"/>
      <c r="BA22" s="241"/>
      <c r="BB22" s="241"/>
      <c r="BC22" s="241"/>
      <c r="BD22" s="241"/>
      <c r="BE22" s="241"/>
      <c r="BF22" s="241"/>
      <c r="BG22" s="241"/>
      <c r="BH22" s="241"/>
      <c r="BI22" s="241"/>
      <c r="BJ22" s="241"/>
      <c r="BK22" s="241"/>
      <c r="BL22" s="241"/>
      <c r="BM22" s="241"/>
      <c r="BN22" s="241"/>
      <c r="BO22" s="241"/>
      <c r="BP22" s="241"/>
      <c r="BQ22" s="241"/>
      <c r="BR22" s="241"/>
      <c r="BS22" s="241"/>
      <c r="BT22" s="241"/>
      <c r="BU22" s="241"/>
      <c r="BV22" s="241"/>
      <c r="BW22" s="241"/>
      <c r="BX22" s="241"/>
      <c r="BY22" s="241"/>
      <c r="BZ22" s="241"/>
      <c r="CA22" s="241"/>
      <c r="CB22" s="241"/>
      <c r="CC22" s="241"/>
      <c r="CD22" s="241"/>
      <c r="CE22" s="241"/>
      <c r="CF22" s="241"/>
      <c r="CG22" s="241"/>
      <c r="CH22" s="241"/>
      <c r="CI22" s="241"/>
      <c r="CJ22" s="241"/>
      <c r="CK22" s="241"/>
      <c r="CL22" s="241"/>
      <c r="CM22" s="241"/>
      <c r="CN22" s="241"/>
      <c r="CO22" s="241"/>
      <c r="CP22" s="241"/>
      <c r="CQ22" s="241"/>
      <c r="CR22" s="241"/>
      <c r="CS22" s="241"/>
      <c r="CT22" s="241"/>
      <c r="CU22" s="241"/>
      <c r="CV22" s="241"/>
      <c r="CW22" s="241"/>
      <c r="CX22" s="241"/>
      <c r="CY22" s="241"/>
      <c r="CZ22" s="241"/>
      <c r="DA22" s="241"/>
      <c r="DB22" s="241"/>
      <c r="DC22" s="241"/>
      <c r="DD22" s="241"/>
      <c r="DE22" s="241"/>
      <c r="DF22" s="241"/>
      <c r="DG22" s="241"/>
      <c r="DH22" s="241"/>
    </row>
    <row r="23" spans="1:112" s="97" customFormat="1" ht="16.5" thickBot="1" x14ac:dyDescent="0.3">
      <c r="A23" s="52">
        <v>13</v>
      </c>
      <c r="B23" s="274" t="s">
        <v>50</v>
      </c>
      <c r="C23" s="254" t="s">
        <v>15</v>
      </c>
      <c r="D23" s="69"/>
      <c r="E23" s="66">
        <v>8500</v>
      </c>
      <c r="F23" s="96">
        <v>146</v>
      </c>
      <c r="G23" s="191"/>
      <c r="H23" s="6">
        <v>31186</v>
      </c>
      <c r="I23" s="11">
        <v>856</v>
      </c>
      <c r="J23" s="5"/>
      <c r="K23" s="10">
        <v>0</v>
      </c>
      <c r="L23" s="17">
        <v>0</v>
      </c>
      <c r="M23" s="27"/>
      <c r="N23" s="28">
        <v>7348</v>
      </c>
      <c r="O23" s="24">
        <v>7348</v>
      </c>
      <c r="P23" s="194"/>
      <c r="Q23" s="10">
        <v>29987</v>
      </c>
      <c r="R23" s="12">
        <v>29824</v>
      </c>
      <c r="S23" s="1">
        <f>D23+G23+J23+M23+P23</f>
        <v>0</v>
      </c>
      <c r="T23" s="6">
        <f>H23+K23+N23+Q23</f>
        <v>68521</v>
      </c>
      <c r="U23" s="16">
        <f>I23+L23+O23+R23</f>
        <v>38028</v>
      </c>
      <c r="V23" s="69"/>
      <c r="W23" s="66">
        <v>0</v>
      </c>
      <c r="X23" s="96">
        <v>0</v>
      </c>
      <c r="Y23" s="69"/>
      <c r="Z23" s="66">
        <v>0</v>
      </c>
      <c r="AA23" s="96">
        <v>0</v>
      </c>
      <c r="AB23" s="65"/>
      <c r="AC23" s="66">
        <v>0</v>
      </c>
      <c r="AD23" s="96">
        <v>0</v>
      </c>
      <c r="AE23" s="69"/>
      <c r="AF23" s="66">
        <v>0</v>
      </c>
      <c r="AG23" s="88">
        <v>0</v>
      </c>
      <c r="AH23" s="5">
        <f t="shared" si="36"/>
        <v>0</v>
      </c>
      <c r="AI23" s="10">
        <f t="shared" si="36"/>
        <v>0</v>
      </c>
      <c r="AJ23" s="17">
        <f t="shared" si="36"/>
        <v>0</v>
      </c>
      <c r="AK23" s="69"/>
      <c r="AL23" s="66"/>
      <c r="AM23" s="96"/>
      <c r="AN23" s="69"/>
      <c r="AO23" s="66"/>
      <c r="AP23" s="96"/>
      <c r="AQ23" s="1">
        <f t="shared" si="37"/>
        <v>0</v>
      </c>
      <c r="AR23" s="6">
        <f t="shared" si="37"/>
        <v>77021</v>
      </c>
      <c r="AS23" s="16">
        <f t="shared" si="37"/>
        <v>38174</v>
      </c>
      <c r="AT23" s="241"/>
      <c r="AU23" s="241"/>
      <c r="AV23" s="241"/>
      <c r="AW23" s="241"/>
      <c r="AX23" s="241"/>
      <c r="AY23" s="241"/>
      <c r="AZ23" s="241"/>
      <c r="BA23" s="241"/>
      <c r="BB23" s="241"/>
      <c r="BC23" s="241"/>
      <c r="BD23" s="241"/>
      <c r="BE23" s="241"/>
      <c r="BF23" s="241"/>
      <c r="BG23" s="241"/>
      <c r="BH23" s="241"/>
      <c r="BI23" s="241"/>
      <c r="BJ23" s="241"/>
      <c r="BK23" s="241"/>
      <c r="BL23" s="241"/>
      <c r="BM23" s="241"/>
      <c r="BN23" s="241"/>
      <c r="BO23" s="241"/>
      <c r="BP23" s="241"/>
      <c r="BQ23" s="241"/>
      <c r="BR23" s="241"/>
      <c r="BS23" s="241"/>
      <c r="BT23" s="241"/>
      <c r="BU23" s="241"/>
      <c r="BV23" s="241"/>
      <c r="BW23" s="241"/>
      <c r="BX23" s="241"/>
      <c r="BY23" s="241"/>
      <c r="BZ23" s="241"/>
      <c r="CA23" s="241"/>
      <c r="CB23" s="241"/>
      <c r="CC23" s="241"/>
      <c r="CD23" s="241"/>
      <c r="CE23" s="241"/>
      <c r="CF23" s="241"/>
      <c r="CG23" s="241"/>
      <c r="CH23" s="241"/>
      <c r="CI23" s="241"/>
      <c r="CJ23" s="241"/>
      <c r="CK23" s="241"/>
      <c r="CL23" s="241"/>
      <c r="CM23" s="241"/>
      <c r="CN23" s="241"/>
      <c r="CO23" s="241"/>
      <c r="CP23" s="241"/>
      <c r="CQ23" s="241"/>
      <c r="CR23" s="241"/>
      <c r="CS23" s="241"/>
      <c r="CT23" s="241"/>
      <c r="CU23" s="241"/>
      <c r="CV23" s="241"/>
      <c r="CW23" s="241"/>
      <c r="CX23" s="241"/>
      <c r="CY23" s="241"/>
      <c r="CZ23" s="241"/>
      <c r="DA23" s="241"/>
      <c r="DB23" s="241"/>
      <c r="DC23" s="241"/>
      <c r="DD23" s="241"/>
      <c r="DE23" s="241"/>
      <c r="DF23" s="241"/>
      <c r="DG23" s="241"/>
      <c r="DH23" s="241"/>
    </row>
    <row r="24" spans="1:112" s="102" customFormat="1" x14ac:dyDescent="0.25">
      <c r="A24" s="71">
        <v>14</v>
      </c>
      <c r="B24" s="271" t="s">
        <v>51</v>
      </c>
      <c r="C24" s="255" t="s">
        <v>16</v>
      </c>
      <c r="D24" s="72"/>
      <c r="E24" s="73"/>
      <c r="F24" s="98"/>
      <c r="G24" s="165"/>
      <c r="H24" s="73"/>
      <c r="I24" s="165"/>
      <c r="J24" s="72"/>
      <c r="K24" s="73"/>
      <c r="L24" s="98"/>
      <c r="M24" s="100"/>
      <c r="N24" s="101"/>
      <c r="O24" s="113"/>
      <c r="P24" s="74"/>
      <c r="Q24" s="73"/>
      <c r="R24" s="99"/>
      <c r="S24" s="219">
        <f>D24+G24+J24+M24+P24</f>
        <v>0</v>
      </c>
      <c r="T24" s="220">
        <f t="shared" ref="T24" si="38">E24+H24+K24+N24+Q24</f>
        <v>0</v>
      </c>
      <c r="U24" s="221">
        <f t="shared" ref="U24" si="39">F24+I24+L24+O24+R24</f>
        <v>0</v>
      </c>
      <c r="V24" s="199"/>
      <c r="W24" s="200"/>
      <c r="X24" s="38"/>
      <c r="Y24" s="199"/>
      <c r="Z24" s="200"/>
      <c r="AA24" s="38"/>
      <c r="AB24" s="290"/>
      <c r="AC24" s="200"/>
      <c r="AD24" s="210"/>
      <c r="AE24" s="199"/>
      <c r="AF24" s="200"/>
      <c r="AG24" s="210"/>
      <c r="AH24" s="2">
        <f t="shared" si="36"/>
        <v>0</v>
      </c>
      <c r="AI24" s="7">
        <f t="shared" si="36"/>
        <v>0</v>
      </c>
      <c r="AJ24" s="18">
        <f t="shared" si="36"/>
        <v>0</v>
      </c>
      <c r="AK24" s="72"/>
      <c r="AL24" s="73"/>
      <c r="AM24" s="98"/>
      <c r="AN24" s="72"/>
      <c r="AO24" s="73"/>
      <c r="AP24" s="98"/>
      <c r="AQ24" s="2">
        <f t="shared" ref="AQ24:AS25" si="40">D24+S24+AH24+AK24+AN24</f>
        <v>0</v>
      </c>
      <c r="AR24" s="7">
        <f t="shared" si="40"/>
        <v>0</v>
      </c>
      <c r="AS24" s="18">
        <f t="shared" si="40"/>
        <v>0</v>
      </c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</row>
    <row r="25" spans="1:112" s="106" customFormat="1" x14ac:dyDescent="0.25">
      <c r="A25" s="76">
        <v>15</v>
      </c>
      <c r="B25" s="272" t="s">
        <v>52</v>
      </c>
      <c r="C25" s="251" t="s">
        <v>5</v>
      </c>
      <c r="D25" s="77"/>
      <c r="E25" s="78"/>
      <c r="F25" s="103"/>
      <c r="G25" s="166"/>
      <c r="H25" s="78"/>
      <c r="I25" s="166"/>
      <c r="J25" s="77"/>
      <c r="K25" s="78"/>
      <c r="L25" s="103"/>
      <c r="M25" s="77"/>
      <c r="N25" s="78"/>
      <c r="O25" s="103"/>
      <c r="P25" s="79"/>
      <c r="Q25" s="78"/>
      <c r="R25" s="104"/>
      <c r="S25" s="3">
        <f>G25+J25+M25+P25</f>
        <v>0</v>
      </c>
      <c r="T25" s="8">
        <f t="shared" ref="T25:T29" si="41">H25+K25+N25+Q25</f>
        <v>0</v>
      </c>
      <c r="U25" s="19">
        <f t="shared" ref="U25:U29" si="42">I25+L25+O25+R25</f>
        <v>0</v>
      </c>
      <c r="V25" s="195"/>
      <c r="W25" s="173"/>
      <c r="X25" s="39"/>
      <c r="Y25" s="195"/>
      <c r="Z25" s="173"/>
      <c r="AA25" s="39"/>
      <c r="AB25" s="291"/>
      <c r="AC25" s="173"/>
      <c r="AD25" s="42"/>
      <c r="AE25" s="195"/>
      <c r="AF25" s="173"/>
      <c r="AG25" s="42"/>
      <c r="AH25" s="3">
        <f t="shared" si="36"/>
        <v>0</v>
      </c>
      <c r="AI25" s="8">
        <f t="shared" si="36"/>
        <v>0</v>
      </c>
      <c r="AJ25" s="19">
        <f t="shared" si="36"/>
        <v>0</v>
      </c>
      <c r="AK25" s="77"/>
      <c r="AL25" s="78"/>
      <c r="AM25" s="103"/>
      <c r="AN25" s="77"/>
      <c r="AO25" s="78"/>
      <c r="AP25" s="103"/>
      <c r="AQ25" s="3">
        <f t="shared" si="40"/>
        <v>0</v>
      </c>
      <c r="AR25" s="8">
        <f t="shared" si="40"/>
        <v>0</v>
      </c>
      <c r="AS25" s="19">
        <f t="shared" si="40"/>
        <v>0</v>
      </c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</row>
    <row r="26" spans="1:112" s="80" customFormat="1" x14ac:dyDescent="0.25">
      <c r="A26" s="76">
        <v>16</v>
      </c>
      <c r="B26" s="272" t="s">
        <v>53</v>
      </c>
      <c r="C26" s="251" t="s">
        <v>17</v>
      </c>
      <c r="D26" s="77"/>
      <c r="E26" s="78"/>
      <c r="F26" s="103"/>
      <c r="G26" s="166"/>
      <c r="H26" s="78"/>
      <c r="I26" s="166"/>
      <c r="J26" s="77"/>
      <c r="K26" s="78"/>
      <c r="L26" s="103"/>
      <c r="M26" s="77"/>
      <c r="N26" s="78"/>
      <c r="O26" s="103"/>
      <c r="P26" s="79"/>
      <c r="Q26" s="78"/>
      <c r="R26" s="104"/>
      <c r="S26" s="3">
        <f t="shared" ref="S26:S29" si="43">G26+J26+M26+P26</f>
        <v>0</v>
      </c>
      <c r="T26" s="8">
        <f t="shared" si="41"/>
        <v>0</v>
      </c>
      <c r="U26" s="19">
        <f t="shared" si="42"/>
        <v>0</v>
      </c>
      <c r="V26" s="195"/>
      <c r="W26" s="173"/>
      <c r="X26" s="39"/>
      <c r="Y26" s="195"/>
      <c r="Z26" s="173"/>
      <c r="AA26" s="39"/>
      <c r="AB26" s="291"/>
      <c r="AC26" s="173"/>
      <c r="AD26" s="42"/>
      <c r="AE26" s="195"/>
      <c r="AF26" s="173"/>
      <c r="AG26" s="42"/>
      <c r="AH26" s="3">
        <f t="shared" si="36"/>
        <v>0</v>
      </c>
      <c r="AI26" s="8">
        <f t="shared" si="36"/>
        <v>0</v>
      </c>
      <c r="AJ26" s="19">
        <f t="shared" si="36"/>
        <v>0</v>
      </c>
      <c r="AK26" s="77"/>
      <c r="AL26" s="78"/>
      <c r="AM26" s="103"/>
      <c r="AN26" s="77"/>
      <c r="AO26" s="78"/>
      <c r="AP26" s="103"/>
      <c r="AQ26" s="3">
        <f t="shared" ref="AQ26:AQ28" si="44">D26+S26+AH26+AK26+AN26</f>
        <v>0</v>
      </c>
      <c r="AR26" s="8">
        <f t="shared" ref="AR26:AR28" si="45">E26+T26+AI26+AL26+AO26</f>
        <v>0</v>
      </c>
      <c r="AS26" s="19">
        <f t="shared" ref="AS26:AS28" si="46">F26+U26+AJ26+AM26+AP26</f>
        <v>0</v>
      </c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</row>
    <row r="27" spans="1:112" s="80" customFormat="1" x14ac:dyDescent="0.25">
      <c r="A27" s="76">
        <v>17</v>
      </c>
      <c r="B27" s="272" t="s">
        <v>107</v>
      </c>
      <c r="C27" s="251" t="s">
        <v>108</v>
      </c>
      <c r="D27" s="77"/>
      <c r="E27" s="78"/>
      <c r="F27" s="103"/>
      <c r="G27" s="166"/>
      <c r="H27" s="78"/>
      <c r="I27" s="166"/>
      <c r="J27" s="77"/>
      <c r="K27" s="78"/>
      <c r="L27" s="103"/>
      <c r="M27" s="77"/>
      <c r="N27" s="78"/>
      <c r="O27" s="103"/>
      <c r="P27" s="79"/>
      <c r="Q27" s="78"/>
      <c r="R27" s="104"/>
      <c r="S27" s="3">
        <f t="shared" si="43"/>
        <v>0</v>
      </c>
      <c r="T27" s="8">
        <f t="shared" si="41"/>
        <v>0</v>
      </c>
      <c r="U27" s="19">
        <f t="shared" si="42"/>
        <v>0</v>
      </c>
      <c r="V27" s="195"/>
      <c r="W27" s="173"/>
      <c r="X27" s="39"/>
      <c r="Y27" s="195"/>
      <c r="Z27" s="173"/>
      <c r="AA27" s="39"/>
      <c r="AB27" s="291"/>
      <c r="AC27" s="173"/>
      <c r="AD27" s="42"/>
      <c r="AE27" s="195"/>
      <c r="AF27" s="173"/>
      <c r="AG27" s="42"/>
      <c r="AH27" s="3">
        <f t="shared" si="36"/>
        <v>0</v>
      </c>
      <c r="AI27" s="8">
        <f t="shared" si="36"/>
        <v>0</v>
      </c>
      <c r="AJ27" s="19">
        <f t="shared" si="36"/>
        <v>0</v>
      </c>
      <c r="AK27" s="77"/>
      <c r="AL27" s="78"/>
      <c r="AM27" s="103"/>
      <c r="AN27" s="77"/>
      <c r="AO27" s="78"/>
      <c r="AP27" s="103"/>
      <c r="AQ27" s="3">
        <f t="shared" si="44"/>
        <v>0</v>
      </c>
      <c r="AR27" s="8">
        <f t="shared" si="45"/>
        <v>0</v>
      </c>
      <c r="AS27" s="19">
        <f t="shared" si="46"/>
        <v>0</v>
      </c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</row>
    <row r="28" spans="1:112" s="87" customFormat="1" ht="16.5" thickBot="1" x14ac:dyDescent="0.3">
      <c r="A28" s="81">
        <v>18</v>
      </c>
      <c r="B28" s="273" t="s">
        <v>99</v>
      </c>
      <c r="C28" s="252" t="s">
        <v>18</v>
      </c>
      <c r="D28" s="85"/>
      <c r="E28" s="86"/>
      <c r="F28" s="127"/>
      <c r="G28" s="167"/>
      <c r="H28" s="83"/>
      <c r="I28" s="167"/>
      <c r="J28" s="85"/>
      <c r="K28" s="86"/>
      <c r="L28" s="127"/>
      <c r="M28" s="85"/>
      <c r="N28" s="86"/>
      <c r="O28" s="127"/>
      <c r="P28" s="141"/>
      <c r="Q28" s="86"/>
      <c r="R28" s="128"/>
      <c r="S28" s="3">
        <f t="shared" si="43"/>
        <v>0</v>
      </c>
      <c r="T28" s="8">
        <f t="shared" si="41"/>
        <v>0</v>
      </c>
      <c r="U28" s="19">
        <f t="shared" si="42"/>
        <v>0</v>
      </c>
      <c r="V28" s="201"/>
      <c r="W28" s="202"/>
      <c r="X28" s="203"/>
      <c r="Y28" s="201"/>
      <c r="Z28" s="202"/>
      <c r="AA28" s="203"/>
      <c r="AB28" s="292"/>
      <c r="AC28" s="202"/>
      <c r="AD28" s="211"/>
      <c r="AE28" s="201"/>
      <c r="AF28" s="202"/>
      <c r="AG28" s="211"/>
      <c r="AH28" s="3">
        <f t="shared" ref="AH28:AH29" si="47">V28+Y28+AB28+AE28</f>
        <v>0</v>
      </c>
      <c r="AI28" s="8">
        <f t="shared" ref="AI28:AI29" si="48">W28+Z28+AC28+AF28</f>
        <v>0</v>
      </c>
      <c r="AJ28" s="19">
        <f t="shared" ref="AJ28:AJ29" si="49">X28+AA28+AD28+AG28</f>
        <v>0</v>
      </c>
      <c r="AK28" s="82"/>
      <c r="AL28" s="83"/>
      <c r="AM28" s="107"/>
      <c r="AN28" s="82"/>
      <c r="AO28" s="83"/>
      <c r="AP28" s="107"/>
      <c r="AQ28" s="4">
        <f t="shared" si="44"/>
        <v>0</v>
      </c>
      <c r="AR28" s="9">
        <f t="shared" si="45"/>
        <v>0</v>
      </c>
      <c r="AS28" s="20">
        <f t="shared" si="46"/>
        <v>0</v>
      </c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</row>
    <row r="29" spans="1:112" s="95" customFormat="1" ht="16.5" thickBot="1" x14ac:dyDescent="0.3">
      <c r="A29" s="51">
        <v>19</v>
      </c>
      <c r="B29" s="68" t="s">
        <v>54</v>
      </c>
      <c r="C29" s="253" t="s">
        <v>109</v>
      </c>
      <c r="D29" s="69"/>
      <c r="E29" s="66"/>
      <c r="F29" s="96"/>
      <c r="G29" s="142"/>
      <c r="H29" s="66"/>
      <c r="I29" s="142"/>
      <c r="J29" s="63"/>
      <c r="K29" s="64"/>
      <c r="L29" s="91"/>
      <c r="M29" s="63"/>
      <c r="N29" s="64"/>
      <c r="O29" s="91"/>
      <c r="P29" s="130"/>
      <c r="Q29" s="64"/>
      <c r="R29" s="89"/>
      <c r="S29" s="1">
        <f t="shared" si="43"/>
        <v>0</v>
      </c>
      <c r="T29" s="6">
        <f t="shared" si="41"/>
        <v>0</v>
      </c>
      <c r="U29" s="16">
        <f t="shared" si="42"/>
        <v>0</v>
      </c>
      <c r="V29" s="1"/>
      <c r="W29" s="6"/>
      <c r="X29" s="16"/>
      <c r="Y29" s="1"/>
      <c r="Z29" s="6"/>
      <c r="AA29" s="16"/>
      <c r="AB29" s="191"/>
      <c r="AC29" s="6"/>
      <c r="AD29" s="11"/>
      <c r="AE29" s="1"/>
      <c r="AF29" s="6"/>
      <c r="AG29" s="11"/>
      <c r="AH29" s="1">
        <f t="shared" si="47"/>
        <v>0</v>
      </c>
      <c r="AI29" s="6">
        <f t="shared" si="48"/>
        <v>0</v>
      </c>
      <c r="AJ29" s="16">
        <f t="shared" si="49"/>
        <v>0</v>
      </c>
      <c r="AK29" s="69"/>
      <c r="AL29" s="66"/>
      <c r="AM29" s="96"/>
      <c r="AN29" s="63"/>
      <c r="AO29" s="64"/>
      <c r="AP29" s="91"/>
      <c r="AQ29" s="63">
        <f>SUM(AQ24:AQ28)</f>
        <v>0</v>
      </c>
      <c r="AR29" s="64">
        <f t="shared" ref="AR29:AS29" si="50">SUM(AR24:AR28)</f>
        <v>0</v>
      </c>
      <c r="AS29" s="91">
        <f t="shared" si="50"/>
        <v>0</v>
      </c>
      <c r="AT29" s="241"/>
      <c r="AU29" s="241"/>
      <c r="AV29" s="241"/>
      <c r="AW29" s="241"/>
      <c r="AX29" s="241"/>
      <c r="AY29" s="241"/>
      <c r="AZ29" s="241"/>
      <c r="BA29" s="241"/>
      <c r="BB29" s="241"/>
      <c r="BC29" s="241"/>
      <c r="BD29" s="241"/>
      <c r="BE29" s="241"/>
      <c r="BF29" s="241"/>
      <c r="BG29" s="241"/>
      <c r="BH29" s="241"/>
      <c r="BI29" s="241"/>
      <c r="BJ29" s="241"/>
      <c r="BK29" s="241"/>
      <c r="BL29" s="241"/>
      <c r="BM29" s="241"/>
      <c r="BN29" s="241"/>
      <c r="BO29" s="241"/>
      <c r="BP29" s="241"/>
      <c r="BQ29" s="241"/>
      <c r="BR29" s="241"/>
      <c r="BS29" s="241"/>
      <c r="BT29" s="241"/>
      <c r="BU29" s="241"/>
      <c r="BV29" s="241"/>
      <c r="BW29" s="241"/>
      <c r="BX29" s="241"/>
      <c r="BY29" s="241"/>
      <c r="BZ29" s="241"/>
      <c r="CA29" s="241"/>
      <c r="CB29" s="241"/>
      <c r="CC29" s="241"/>
      <c r="CD29" s="241"/>
      <c r="CE29" s="241"/>
      <c r="CF29" s="241"/>
      <c r="CG29" s="241"/>
      <c r="CH29" s="241"/>
      <c r="CI29" s="241"/>
      <c r="CJ29" s="241"/>
      <c r="CK29" s="241"/>
      <c r="CL29" s="241"/>
      <c r="CM29" s="241"/>
      <c r="CN29" s="241"/>
      <c r="CO29" s="241"/>
      <c r="CP29" s="241"/>
      <c r="CQ29" s="241"/>
      <c r="CR29" s="241"/>
      <c r="CS29" s="241"/>
      <c r="CT29" s="241"/>
      <c r="CU29" s="241"/>
      <c r="CV29" s="241"/>
      <c r="CW29" s="241"/>
      <c r="CX29" s="241"/>
      <c r="CY29" s="241"/>
      <c r="CZ29" s="241"/>
      <c r="DA29" s="241"/>
      <c r="DB29" s="241"/>
      <c r="DC29" s="241"/>
      <c r="DD29" s="241"/>
      <c r="DE29" s="241"/>
      <c r="DF29" s="241"/>
      <c r="DG29" s="241"/>
      <c r="DH29" s="241"/>
    </row>
    <row r="30" spans="1:112" s="95" customFormat="1" ht="16.5" thickBot="1" x14ac:dyDescent="0.3">
      <c r="A30" s="51">
        <v>20</v>
      </c>
      <c r="B30" s="51" t="s">
        <v>55</v>
      </c>
      <c r="C30" s="312" t="s">
        <v>110</v>
      </c>
      <c r="D30" s="64">
        <f t="shared" ref="D30:R30" si="51">D22+D23+D29</f>
        <v>3000</v>
      </c>
      <c r="E30" s="64">
        <f t="shared" si="51"/>
        <v>15616</v>
      </c>
      <c r="F30" s="91">
        <f t="shared" si="51"/>
        <v>7262</v>
      </c>
      <c r="G30" s="64">
        <f t="shared" si="51"/>
        <v>0</v>
      </c>
      <c r="H30" s="64">
        <f t="shared" si="51"/>
        <v>44563</v>
      </c>
      <c r="I30" s="91">
        <f t="shared" si="51"/>
        <v>7125</v>
      </c>
      <c r="J30" s="64">
        <f t="shared" si="51"/>
        <v>0</v>
      </c>
      <c r="K30" s="64">
        <f t="shared" si="51"/>
        <v>108</v>
      </c>
      <c r="L30" s="91">
        <f t="shared" si="51"/>
        <v>108</v>
      </c>
      <c r="M30" s="64">
        <f t="shared" si="51"/>
        <v>0</v>
      </c>
      <c r="N30" s="64">
        <f t="shared" si="51"/>
        <v>8692</v>
      </c>
      <c r="O30" s="91">
        <f>O22+O23+O29</f>
        <v>8639</v>
      </c>
      <c r="P30" s="64">
        <f t="shared" si="51"/>
        <v>0</v>
      </c>
      <c r="Q30" s="64">
        <f t="shared" si="51"/>
        <v>102628</v>
      </c>
      <c r="R30" s="91">
        <f t="shared" si="51"/>
        <v>80867</v>
      </c>
      <c r="S30" s="69">
        <f>S22+S23+S29</f>
        <v>0</v>
      </c>
      <c r="T30" s="66">
        <f t="shared" ref="T30:AG30" si="52">T22+T23+T29</f>
        <v>155991</v>
      </c>
      <c r="U30" s="96">
        <f t="shared" si="52"/>
        <v>96739</v>
      </c>
      <c r="V30" s="64">
        <f t="shared" si="52"/>
        <v>0</v>
      </c>
      <c r="W30" s="64">
        <f t="shared" si="52"/>
        <v>364</v>
      </c>
      <c r="X30" s="91">
        <f t="shared" si="52"/>
        <v>364</v>
      </c>
      <c r="Y30" s="64">
        <f t="shared" si="52"/>
        <v>0</v>
      </c>
      <c r="Z30" s="64">
        <f t="shared" si="52"/>
        <v>1829</v>
      </c>
      <c r="AA30" s="91">
        <f t="shared" si="52"/>
        <v>1667</v>
      </c>
      <c r="AB30" s="64">
        <f t="shared" si="52"/>
        <v>0</v>
      </c>
      <c r="AC30" s="64">
        <f t="shared" si="52"/>
        <v>9</v>
      </c>
      <c r="AD30" s="91">
        <f t="shared" si="52"/>
        <v>9</v>
      </c>
      <c r="AE30" s="64">
        <f t="shared" si="52"/>
        <v>0</v>
      </c>
      <c r="AF30" s="64">
        <f t="shared" si="52"/>
        <v>0</v>
      </c>
      <c r="AG30" s="91">
        <f t="shared" si="52"/>
        <v>0</v>
      </c>
      <c r="AH30" s="69">
        <f t="shared" ref="AH30" si="53">AH22+AH23+AH29</f>
        <v>0</v>
      </c>
      <c r="AI30" s="66">
        <f t="shared" ref="AI30:AS30" si="54">AI22+AI23+AI29</f>
        <v>2202</v>
      </c>
      <c r="AJ30" s="96">
        <f t="shared" si="54"/>
        <v>2040</v>
      </c>
      <c r="AK30" s="64">
        <f t="shared" si="54"/>
        <v>0</v>
      </c>
      <c r="AL30" s="64">
        <f t="shared" si="54"/>
        <v>636</v>
      </c>
      <c r="AM30" s="91">
        <f t="shared" si="54"/>
        <v>617</v>
      </c>
      <c r="AN30" s="64">
        <f t="shared" si="54"/>
        <v>0</v>
      </c>
      <c r="AO30" s="64">
        <f t="shared" si="54"/>
        <v>468</v>
      </c>
      <c r="AP30" s="91">
        <f t="shared" si="54"/>
        <v>356</v>
      </c>
      <c r="AQ30" s="90">
        <f>AQ22+AQ23+AQ29</f>
        <v>3000</v>
      </c>
      <c r="AR30" s="110">
        <f>AR22+AR23+AR29</f>
        <v>174913</v>
      </c>
      <c r="AS30" s="159">
        <f t="shared" si="54"/>
        <v>107014</v>
      </c>
      <c r="AT30" s="241"/>
      <c r="AU30" s="241"/>
      <c r="AV30" s="241"/>
      <c r="AW30" s="241"/>
      <c r="AX30" s="241"/>
      <c r="AY30" s="241"/>
      <c r="AZ30" s="241"/>
      <c r="BA30" s="241"/>
      <c r="BB30" s="241"/>
      <c r="BC30" s="241"/>
      <c r="BD30" s="241"/>
      <c r="BE30" s="241"/>
      <c r="BF30" s="241"/>
      <c r="BG30" s="241"/>
      <c r="BH30" s="241"/>
      <c r="BI30" s="241"/>
      <c r="BJ30" s="241"/>
      <c r="BK30" s="241"/>
      <c r="BL30" s="241"/>
      <c r="BM30" s="241"/>
      <c r="BN30" s="241"/>
      <c r="BO30" s="241"/>
      <c r="BP30" s="241"/>
      <c r="BQ30" s="241"/>
      <c r="BR30" s="241"/>
      <c r="BS30" s="241"/>
      <c r="BT30" s="241"/>
      <c r="BU30" s="241"/>
      <c r="BV30" s="241"/>
      <c r="BW30" s="241"/>
      <c r="BX30" s="241"/>
      <c r="BY30" s="241"/>
      <c r="BZ30" s="241"/>
      <c r="CA30" s="241"/>
      <c r="CB30" s="241"/>
      <c r="CC30" s="241"/>
      <c r="CD30" s="241"/>
      <c r="CE30" s="241"/>
      <c r="CF30" s="241"/>
      <c r="CG30" s="241"/>
      <c r="CH30" s="241"/>
      <c r="CI30" s="241"/>
      <c r="CJ30" s="241"/>
      <c r="CK30" s="241"/>
      <c r="CL30" s="241"/>
      <c r="CM30" s="241"/>
      <c r="CN30" s="241"/>
      <c r="CO30" s="241"/>
      <c r="CP30" s="241"/>
      <c r="CQ30" s="241"/>
      <c r="CR30" s="241"/>
      <c r="CS30" s="241"/>
      <c r="CT30" s="241"/>
      <c r="CU30" s="241"/>
      <c r="CV30" s="241"/>
      <c r="CW30" s="241"/>
      <c r="CX30" s="241"/>
      <c r="CY30" s="241"/>
      <c r="CZ30" s="241"/>
      <c r="DA30" s="241"/>
      <c r="DB30" s="241"/>
      <c r="DC30" s="241"/>
      <c r="DD30" s="241"/>
      <c r="DE30" s="241"/>
      <c r="DF30" s="241"/>
      <c r="DG30" s="241"/>
      <c r="DH30" s="241"/>
    </row>
    <row r="31" spans="1:112" s="97" customFormat="1" ht="16.5" thickBot="1" x14ac:dyDescent="0.3">
      <c r="A31" s="52">
        <v>21</v>
      </c>
      <c r="B31" s="274" t="s">
        <v>56</v>
      </c>
      <c r="C31" s="254" t="s">
        <v>111</v>
      </c>
      <c r="D31" s="90">
        <f>D21+D30</f>
        <v>576882</v>
      </c>
      <c r="E31" s="110">
        <f>E21+E30</f>
        <v>1130800</v>
      </c>
      <c r="F31" s="159">
        <f t="shared" ref="F31" si="55">F21+F30</f>
        <v>696913</v>
      </c>
      <c r="G31" s="90">
        <f>G21+G30</f>
        <v>644393</v>
      </c>
      <c r="H31" s="110">
        <f>H21+H30</f>
        <v>709412</v>
      </c>
      <c r="I31" s="159">
        <f t="shared" ref="I31" si="56">I21+I30</f>
        <v>667974</v>
      </c>
      <c r="J31" s="90">
        <f>J21+J30</f>
        <v>223887</v>
      </c>
      <c r="K31" s="110">
        <f>K21+K30</f>
        <v>145732</v>
      </c>
      <c r="L31" s="159">
        <f t="shared" ref="L31" si="57">L21+L30</f>
        <v>145732</v>
      </c>
      <c r="M31" s="90">
        <f>M21+M30</f>
        <v>856435</v>
      </c>
      <c r="N31" s="110">
        <f>N21+N30</f>
        <v>1005559</v>
      </c>
      <c r="O31" s="159">
        <f t="shared" ref="O31" si="58">O21+O30</f>
        <v>1004579</v>
      </c>
      <c r="P31" s="90">
        <f>P21+P30</f>
        <v>779278</v>
      </c>
      <c r="Q31" s="110">
        <f>Q21+Q30</f>
        <v>924183</v>
      </c>
      <c r="R31" s="159">
        <f t="shared" ref="R31" si="59">R21+R30</f>
        <v>902422</v>
      </c>
      <c r="S31" s="69">
        <f>S21+S30</f>
        <v>2503993</v>
      </c>
      <c r="T31" s="66">
        <f>T21+T30</f>
        <v>2784886</v>
      </c>
      <c r="U31" s="96">
        <f t="shared" ref="U31" si="60">U21+U30</f>
        <v>2720707</v>
      </c>
      <c r="V31" s="63">
        <f>V21+V30</f>
        <v>125813</v>
      </c>
      <c r="W31" s="64">
        <f>W21+W30</f>
        <v>166267</v>
      </c>
      <c r="X31" s="91">
        <f t="shared" ref="X31" si="61">X21+X30</f>
        <v>166267</v>
      </c>
      <c r="Y31" s="63">
        <f>Y21+Y30</f>
        <v>233419</v>
      </c>
      <c r="Z31" s="64">
        <f>Z21+Z30</f>
        <v>249157</v>
      </c>
      <c r="AA31" s="91">
        <f t="shared" ref="AA31" si="62">AA21+AA30</f>
        <v>248995</v>
      </c>
      <c r="AB31" s="63">
        <f>AB21+AB30</f>
        <v>313950</v>
      </c>
      <c r="AC31" s="64">
        <f>AC21+AC30</f>
        <v>142566</v>
      </c>
      <c r="AD31" s="91">
        <f t="shared" ref="AD31" si="63">AD21+AD30</f>
        <v>142566</v>
      </c>
      <c r="AE31" s="63">
        <f>AE21+AE30</f>
        <v>86886</v>
      </c>
      <c r="AF31" s="64">
        <f>AF21+AF30</f>
        <v>173129</v>
      </c>
      <c r="AG31" s="91">
        <f t="shared" ref="AG31" si="64">AG21+AG30</f>
        <v>173129</v>
      </c>
      <c r="AH31" s="69">
        <f t="shared" ref="AH31" si="65">AH21+AH30</f>
        <v>760068</v>
      </c>
      <c r="AI31" s="66">
        <f t="shared" ref="AI31:AJ31" si="66">AI21+AI30</f>
        <v>731119</v>
      </c>
      <c r="AJ31" s="96">
        <f t="shared" si="66"/>
        <v>730957</v>
      </c>
      <c r="AK31" s="63">
        <f>AK21+AK30</f>
        <v>114855</v>
      </c>
      <c r="AL31" s="64">
        <f>AL21+AL30</f>
        <v>127316</v>
      </c>
      <c r="AM31" s="91">
        <f t="shared" ref="AM31" si="67">AM21+AM30</f>
        <v>127297</v>
      </c>
      <c r="AN31" s="63">
        <f>AN21+AN30</f>
        <v>34451</v>
      </c>
      <c r="AO31" s="64">
        <f>AO21+AO30</f>
        <v>68559</v>
      </c>
      <c r="AP31" s="91">
        <f t="shared" ref="AP31" si="68">AP21+AP30</f>
        <v>38734</v>
      </c>
      <c r="AQ31" s="69">
        <f>AQ21+AQ30</f>
        <v>3990249</v>
      </c>
      <c r="AR31" s="66">
        <f>AR21+AR30</f>
        <v>4842680</v>
      </c>
      <c r="AS31" s="96">
        <f>AS21+AS30</f>
        <v>4314608</v>
      </c>
      <c r="AT31" s="241"/>
      <c r="AU31" s="241"/>
      <c r="AV31" s="241"/>
      <c r="AW31" s="241"/>
      <c r="AX31" s="241"/>
      <c r="AY31" s="241"/>
      <c r="AZ31" s="241"/>
      <c r="BA31" s="241"/>
      <c r="BB31" s="241"/>
      <c r="BC31" s="241"/>
      <c r="BD31" s="241"/>
      <c r="BE31" s="241"/>
      <c r="BF31" s="241"/>
      <c r="BG31" s="241"/>
      <c r="BH31" s="241"/>
      <c r="BI31" s="241"/>
      <c r="BJ31" s="241"/>
      <c r="BK31" s="241"/>
      <c r="BL31" s="241"/>
      <c r="BM31" s="241"/>
      <c r="BN31" s="241"/>
      <c r="BO31" s="241"/>
      <c r="BP31" s="241"/>
      <c r="BQ31" s="241"/>
      <c r="BR31" s="241"/>
      <c r="BS31" s="241"/>
      <c r="BT31" s="241"/>
      <c r="BU31" s="241"/>
      <c r="BV31" s="241"/>
      <c r="BW31" s="241"/>
      <c r="BX31" s="241"/>
      <c r="BY31" s="241"/>
      <c r="BZ31" s="241"/>
      <c r="CA31" s="241"/>
      <c r="CB31" s="241"/>
      <c r="CC31" s="241"/>
      <c r="CD31" s="241"/>
      <c r="CE31" s="241"/>
      <c r="CF31" s="241"/>
      <c r="CG31" s="241"/>
      <c r="CH31" s="241"/>
      <c r="CI31" s="241"/>
      <c r="CJ31" s="241"/>
      <c r="CK31" s="241"/>
      <c r="CL31" s="241"/>
      <c r="CM31" s="241"/>
      <c r="CN31" s="241"/>
      <c r="CO31" s="241"/>
      <c r="CP31" s="241"/>
      <c r="CQ31" s="241"/>
      <c r="CR31" s="241"/>
      <c r="CS31" s="241"/>
      <c r="CT31" s="241"/>
      <c r="CU31" s="241"/>
      <c r="CV31" s="241"/>
      <c r="CW31" s="241"/>
      <c r="CX31" s="241"/>
      <c r="CY31" s="241"/>
      <c r="CZ31" s="241"/>
      <c r="DA31" s="241"/>
      <c r="DB31" s="241"/>
      <c r="DC31" s="241"/>
      <c r="DD31" s="241"/>
      <c r="DE31" s="241"/>
      <c r="DF31" s="241"/>
      <c r="DG31" s="241"/>
      <c r="DH31" s="241"/>
    </row>
    <row r="32" spans="1:112" s="75" customFormat="1" x14ac:dyDescent="0.25">
      <c r="A32" s="71">
        <v>22</v>
      </c>
      <c r="B32" s="271" t="s">
        <v>57</v>
      </c>
      <c r="C32" s="255" t="s">
        <v>119</v>
      </c>
      <c r="D32" s="100"/>
      <c r="E32" s="101"/>
      <c r="F32" s="113"/>
      <c r="G32" s="112"/>
      <c r="H32" s="112"/>
      <c r="I32" s="170"/>
      <c r="J32" s="72"/>
      <c r="K32" s="73"/>
      <c r="L32" s="98"/>
      <c r="M32" s="100"/>
      <c r="N32" s="112"/>
      <c r="O32" s="283"/>
      <c r="P32" s="74"/>
      <c r="Q32" s="74"/>
      <c r="R32" s="165"/>
      <c r="S32" s="219">
        <f>D32+G32+J32+M32+P32</f>
        <v>0</v>
      </c>
      <c r="T32" s="220">
        <f t="shared" ref="T32" si="69">E32+H32+K32+N32+Q32</f>
        <v>0</v>
      </c>
      <c r="U32" s="221">
        <f t="shared" ref="U32" si="70">F32+I32+L32+O32+R32</f>
        <v>0</v>
      </c>
      <c r="V32" s="199"/>
      <c r="W32" s="200"/>
      <c r="X32" s="38"/>
      <c r="Y32" s="199"/>
      <c r="Z32" s="200"/>
      <c r="AA32" s="38"/>
      <c r="AB32" s="290"/>
      <c r="AC32" s="200"/>
      <c r="AD32" s="210"/>
      <c r="AE32" s="199"/>
      <c r="AF32" s="200"/>
      <c r="AG32" s="210"/>
      <c r="AH32" s="2">
        <f t="shared" ref="AH32:AH35" si="71">V32+Y32+AB32+AE32</f>
        <v>0</v>
      </c>
      <c r="AI32" s="7">
        <f t="shared" ref="AI32:AI35" si="72">W32+Z32+AC32+AF32</f>
        <v>0</v>
      </c>
      <c r="AJ32" s="18">
        <f t="shared" ref="AJ32:AJ35" si="73">X32+AA32+AD32+AG32</f>
        <v>0</v>
      </c>
      <c r="AK32" s="100"/>
      <c r="AL32" s="101"/>
      <c r="AM32" s="113"/>
      <c r="AN32" s="100"/>
      <c r="AO32" s="101"/>
      <c r="AP32" s="113"/>
      <c r="AQ32" s="2">
        <f t="shared" ref="AQ32:AS33" si="74">D32+S32+AH32+AK32+AN32</f>
        <v>0</v>
      </c>
      <c r="AR32" s="7">
        <f t="shared" si="74"/>
        <v>0</v>
      </c>
      <c r="AS32" s="18">
        <f t="shared" si="74"/>
        <v>0</v>
      </c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</row>
    <row r="33" spans="1:112" s="80" customFormat="1" x14ac:dyDescent="0.25">
      <c r="A33" s="76">
        <v>23</v>
      </c>
      <c r="B33" s="272" t="s">
        <v>100</v>
      </c>
      <c r="C33" s="251" t="s">
        <v>6</v>
      </c>
      <c r="D33" s="77"/>
      <c r="E33" s="78"/>
      <c r="F33" s="103"/>
      <c r="G33" s="79"/>
      <c r="H33" s="79"/>
      <c r="I33" s="166"/>
      <c r="J33" s="77"/>
      <c r="K33" s="78"/>
      <c r="L33" s="103"/>
      <c r="M33" s="77"/>
      <c r="N33" s="79"/>
      <c r="O33" s="284"/>
      <c r="P33" s="79"/>
      <c r="Q33" s="79"/>
      <c r="R33" s="166"/>
      <c r="S33" s="3">
        <f>G33+J33+M33+P33</f>
        <v>0</v>
      </c>
      <c r="T33" s="8">
        <f t="shared" ref="T33:T36" si="75">H33+K33+N33+Q33</f>
        <v>0</v>
      </c>
      <c r="U33" s="19">
        <f t="shared" ref="U33:U36" si="76">I33+L33+O33+R33</f>
        <v>0</v>
      </c>
      <c r="V33" s="195"/>
      <c r="W33" s="173"/>
      <c r="X33" s="39"/>
      <c r="Y33" s="195"/>
      <c r="Z33" s="173"/>
      <c r="AA33" s="39"/>
      <c r="AB33" s="291"/>
      <c r="AC33" s="173"/>
      <c r="AD33" s="42"/>
      <c r="AE33" s="195"/>
      <c r="AF33" s="173"/>
      <c r="AG33" s="42"/>
      <c r="AH33" s="3">
        <f t="shared" si="71"/>
        <v>0</v>
      </c>
      <c r="AI33" s="8">
        <f t="shared" si="72"/>
        <v>0</v>
      </c>
      <c r="AJ33" s="19">
        <f t="shared" si="73"/>
        <v>0</v>
      </c>
      <c r="AK33" s="77"/>
      <c r="AL33" s="78"/>
      <c r="AM33" s="103"/>
      <c r="AN33" s="77"/>
      <c r="AO33" s="78"/>
      <c r="AP33" s="103"/>
      <c r="AQ33" s="3">
        <f t="shared" si="74"/>
        <v>0</v>
      </c>
      <c r="AR33" s="8">
        <f t="shared" si="74"/>
        <v>0</v>
      </c>
      <c r="AS33" s="19">
        <f t="shared" si="74"/>
        <v>0</v>
      </c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</row>
    <row r="34" spans="1:112" s="80" customFormat="1" x14ac:dyDescent="0.25">
      <c r="A34" s="76">
        <v>24</v>
      </c>
      <c r="B34" s="272" t="s">
        <v>58</v>
      </c>
      <c r="C34" s="251" t="s">
        <v>19</v>
      </c>
      <c r="D34" s="77"/>
      <c r="E34" s="78"/>
      <c r="F34" s="103"/>
      <c r="G34" s="79"/>
      <c r="H34" s="79"/>
      <c r="I34" s="166"/>
      <c r="J34" s="77"/>
      <c r="K34" s="78"/>
      <c r="L34" s="103"/>
      <c r="M34" s="77"/>
      <c r="N34" s="79"/>
      <c r="O34" s="284"/>
      <c r="P34" s="79"/>
      <c r="Q34" s="79"/>
      <c r="R34" s="166"/>
      <c r="S34" s="3">
        <f t="shared" ref="S34:S36" si="77">G34+J34+M34+P34</f>
        <v>0</v>
      </c>
      <c r="T34" s="8">
        <f t="shared" si="75"/>
        <v>0</v>
      </c>
      <c r="U34" s="19">
        <f t="shared" si="76"/>
        <v>0</v>
      </c>
      <c r="V34" s="195"/>
      <c r="W34" s="173"/>
      <c r="X34" s="39"/>
      <c r="Y34" s="195"/>
      <c r="Z34" s="173"/>
      <c r="AA34" s="39"/>
      <c r="AB34" s="291"/>
      <c r="AC34" s="173"/>
      <c r="AD34" s="42"/>
      <c r="AE34" s="195"/>
      <c r="AF34" s="173"/>
      <c r="AG34" s="42"/>
      <c r="AH34" s="3">
        <f t="shared" si="71"/>
        <v>0</v>
      </c>
      <c r="AI34" s="8">
        <f t="shared" si="72"/>
        <v>0</v>
      </c>
      <c r="AJ34" s="19">
        <f t="shared" si="73"/>
        <v>0</v>
      </c>
      <c r="AK34" s="77"/>
      <c r="AL34" s="78"/>
      <c r="AM34" s="103"/>
      <c r="AN34" s="77"/>
      <c r="AO34" s="78"/>
      <c r="AP34" s="103"/>
      <c r="AQ34" s="3">
        <f t="shared" ref="AQ34:AQ36" si="78">D34+S34+AH34+AK34+AN34</f>
        <v>0</v>
      </c>
      <c r="AR34" s="8">
        <f t="shared" ref="AR34:AR36" si="79">E34+T34+AI34+AL34+AO34</f>
        <v>0</v>
      </c>
      <c r="AS34" s="19">
        <f t="shared" ref="AS34:AS36" si="80">F34+U34+AJ34+AM34+AP34</f>
        <v>0</v>
      </c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</row>
    <row r="35" spans="1:112" s="80" customFormat="1" x14ac:dyDescent="0.25">
      <c r="A35" s="76">
        <v>25</v>
      </c>
      <c r="B35" s="272" t="s">
        <v>59</v>
      </c>
      <c r="C35" s="251" t="s">
        <v>120</v>
      </c>
      <c r="D35" s="77"/>
      <c r="E35" s="78"/>
      <c r="F35" s="103"/>
      <c r="G35" s="79"/>
      <c r="H35" s="79"/>
      <c r="I35" s="166"/>
      <c r="J35" s="77"/>
      <c r="K35" s="78"/>
      <c r="L35" s="103"/>
      <c r="M35" s="77"/>
      <c r="N35" s="79"/>
      <c r="O35" s="284"/>
      <c r="P35" s="79"/>
      <c r="Q35" s="79"/>
      <c r="R35" s="166"/>
      <c r="S35" s="3">
        <f t="shared" si="77"/>
        <v>0</v>
      </c>
      <c r="T35" s="8">
        <f t="shared" si="75"/>
        <v>0</v>
      </c>
      <c r="U35" s="19">
        <f t="shared" si="76"/>
        <v>0</v>
      </c>
      <c r="V35" s="195"/>
      <c r="W35" s="173"/>
      <c r="X35" s="39"/>
      <c r="Y35" s="195"/>
      <c r="Z35" s="173"/>
      <c r="AA35" s="39"/>
      <c r="AB35" s="291"/>
      <c r="AC35" s="173"/>
      <c r="AD35" s="42"/>
      <c r="AE35" s="195"/>
      <c r="AF35" s="173"/>
      <c r="AG35" s="42"/>
      <c r="AH35" s="3">
        <f t="shared" si="71"/>
        <v>0</v>
      </c>
      <c r="AI35" s="8">
        <f t="shared" si="72"/>
        <v>0</v>
      </c>
      <c r="AJ35" s="19">
        <f t="shared" si="73"/>
        <v>0</v>
      </c>
      <c r="AK35" s="77"/>
      <c r="AL35" s="78"/>
      <c r="AM35" s="103"/>
      <c r="AN35" s="77"/>
      <c r="AO35" s="78"/>
      <c r="AP35" s="103"/>
      <c r="AQ35" s="3">
        <f t="shared" si="78"/>
        <v>0</v>
      </c>
      <c r="AR35" s="8">
        <f t="shared" si="79"/>
        <v>0</v>
      </c>
      <c r="AS35" s="19">
        <f t="shared" si="80"/>
        <v>0</v>
      </c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</row>
    <row r="36" spans="1:112" s="87" customFormat="1" ht="16.5" thickBot="1" x14ac:dyDescent="0.3">
      <c r="A36" s="81">
        <v>26</v>
      </c>
      <c r="B36" s="273" t="s">
        <v>60</v>
      </c>
      <c r="C36" s="252" t="s">
        <v>121</v>
      </c>
      <c r="D36" s="82"/>
      <c r="E36" s="83"/>
      <c r="F36" s="107"/>
      <c r="G36" s="84"/>
      <c r="H36" s="84"/>
      <c r="I36" s="167"/>
      <c r="J36" s="82"/>
      <c r="K36" s="83"/>
      <c r="L36" s="107"/>
      <c r="M36" s="85"/>
      <c r="N36" s="141"/>
      <c r="O36" s="285"/>
      <c r="P36" s="84"/>
      <c r="Q36" s="84"/>
      <c r="R36" s="167"/>
      <c r="S36" s="4">
        <f t="shared" si="77"/>
        <v>0</v>
      </c>
      <c r="T36" s="9">
        <f t="shared" si="75"/>
        <v>0</v>
      </c>
      <c r="U36" s="20">
        <f t="shared" si="76"/>
        <v>0</v>
      </c>
      <c r="V36" s="196"/>
      <c r="W36" s="197"/>
      <c r="X36" s="40"/>
      <c r="Y36" s="196"/>
      <c r="Z36" s="197"/>
      <c r="AA36" s="40"/>
      <c r="AB36" s="293"/>
      <c r="AC36" s="197"/>
      <c r="AD36" s="43"/>
      <c r="AE36" s="196"/>
      <c r="AF36" s="197"/>
      <c r="AG36" s="43"/>
      <c r="AH36" s="3">
        <f t="shared" ref="AH36" si="81">V36+Y36+AB36+AE36</f>
        <v>0</v>
      </c>
      <c r="AI36" s="8">
        <f t="shared" ref="AI36" si="82">W36+Z36+AC36+AF36</f>
        <v>0</v>
      </c>
      <c r="AJ36" s="19">
        <f t="shared" ref="AJ36" si="83">X36+AA36+AD36+AG36</f>
        <v>0</v>
      </c>
      <c r="AK36" s="82"/>
      <c r="AL36" s="83"/>
      <c r="AM36" s="103"/>
      <c r="AN36" s="82"/>
      <c r="AO36" s="83"/>
      <c r="AP36" s="103"/>
      <c r="AQ36" s="4">
        <f t="shared" si="78"/>
        <v>0</v>
      </c>
      <c r="AR36" s="9">
        <f t="shared" si="79"/>
        <v>0</v>
      </c>
      <c r="AS36" s="20">
        <f t="shared" si="80"/>
        <v>0</v>
      </c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</row>
    <row r="37" spans="1:112" s="97" customFormat="1" ht="16.5" thickBot="1" x14ac:dyDescent="0.3">
      <c r="A37" s="52">
        <v>27</v>
      </c>
      <c r="B37" s="274" t="s">
        <v>61</v>
      </c>
      <c r="C37" s="254" t="s">
        <v>112</v>
      </c>
      <c r="D37" s="301">
        <f>SUM(D32:D36)</f>
        <v>0</v>
      </c>
      <c r="E37" s="149">
        <f>SUM(E32:E36)</f>
        <v>0</v>
      </c>
      <c r="F37" s="171">
        <f>SUM(F32:F36)</f>
        <v>0</v>
      </c>
      <c r="G37" s="69">
        <v>0</v>
      </c>
      <c r="H37" s="65">
        <v>0</v>
      </c>
      <c r="I37" s="171">
        <v>0</v>
      </c>
      <c r="J37" s="65">
        <v>0</v>
      </c>
      <c r="K37" s="65">
        <v>0</v>
      </c>
      <c r="L37" s="171">
        <v>0</v>
      </c>
      <c r="M37" s="69">
        <v>0</v>
      </c>
      <c r="N37" s="65">
        <v>0</v>
      </c>
      <c r="O37" s="171">
        <v>0</v>
      </c>
      <c r="P37" s="65">
        <v>0</v>
      </c>
      <c r="Q37" s="65">
        <v>0</v>
      </c>
      <c r="R37" s="142">
        <v>0</v>
      </c>
      <c r="S37" s="311">
        <v>0</v>
      </c>
      <c r="T37" s="147">
        <v>0</v>
      </c>
      <c r="U37" s="174">
        <v>0</v>
      </c>
      <c r="V37" s="148">
        <v>0</v>
      </c>
      <c r="W37" s="182">
        <v>0</v>
      </c>
      <c r="X37" s="174">
        <v>0</v>
      </c>
      <c r="Y37" s="148">
        <v>0</v>
      </c>
      <c r="Z37" s="182">
        <v>0</v>
      </c>
      <c r="AA37" s="174">
        <v>0</v>
      </c>
      <c r="AB37" s="182">
        <v>0</v>
      </c>
      <c r="AC37" s="182">
        <v>0</v>
      </c>
      <c r="AD37" s="182">
        <v>0</v>
      </c>
      <c r="AE37" s="182">
        <v>0</v>
      </c>
      <c r="AF37" s="182">
        <v>0</v>
      </c>
      <c r="AG37" s="268">
        <v>0</v>
      </c>
      <c r="AH37" s="69">
        <v>0</v>
      </c>
      <c r="AI37" s="66">
        <v>0</v>
      </c>
      <c r="AJ37" s="96">
        <v>0</v>
      </c>
      <c r="AK37" s="69">
        <v>0</v>
      </c>
      <c r="AL37" s="66">
        <v>0</v>
      </c>
      <c r="AM37" s="96">
        <f>SUM(AM32:AM36)</f>
        <v>0</v>
      </c>
      <c r="AN37" s="69">
        <v>0</v>
      </c>
      <c r="AO37" s="66">
        <v>0</v>
      </c>
      <c r="AP37" s="96">
        <v>0</v>
      </c>
      <c r="AQ37" s="69">
        <f>SUM(AQ32:AQ36)</f>
        <v>0</v>
      </c>
      <c r="AR37" s="66">
        <f t="shared" ref="AR37:AS37" si="84">SUM(AR32:AR36)</f>
        <v>0</v>
      </c>
      <c r="AS37" s="96">
        <f t="shared" si="84"/>
        <v>0</v>
      </c>
      <c r="AT37" s="241"/>
      <c r="AU37" s="241"/>
      <c r="AV37" s="241"/>
      <c r="AW37" s="241"/>
      <c r="AX37" s="241"/>
      <c r="AY37" s="241"/>
      <c r="AZ37" s="241"/>
      <c r="BA37" s="241"/>
      <c r="BB37" s="241"/>
      <c r="BC37" s="241"/>
      <c r="BD37" s="241"/>
      <c r="BE37" s="241"/>
      <c r="BF37" s="241"/>
      <c r="BG37" s="241"/>
      <c r="BH37" s="241"/>
      <c r="BI37" s="241"/>
      <c r="BJ37" s="241"/>
      <c r="BK37" s="241"/>
      <c r="BL37" s="241"/>
      <c r="BM37" s="241"/>
      <c r="BN37" s="241"/>
      <c r="BO37" s="241"/>
      <c r="BP37" s="241"/>
      <c r="BQ37" s="241"/>
      <c r="BR37" s="241"/>
      <c r="BS37" s="241"/>
      <c r="BT37" s="241"/>
      <c r="BU37" s="241"/>
      <c r="BV37" s="241"/>
      <c r="BW37" s="241"/>
      <c r="BX37" s="241"/>
      <c r="BY37" s="241"/>
      <c r="BZ37" s="241"/>
      <c r="CA37" s="241"/>
      <c r="CB37" s="241"/>
      <c r="CC37" s="241"/>
      <c r="CD37" s="241"/>
      <c r="CE37" s="241"/>
      <c r="CF37" s="241"/>
      <c r="CG37" s="241"/>
      <c r="CH37" s="241"/>
      <c r="CI37" s="241"/>
      <c r="CJ37" s="241"/>
      <c r="CK37" s="241"/>
      <c r="CL37" s="241"/>
      <c r="CM37" s="241"/>
      <c r="CN37" s="241"/>
      <c r="CO37" s="241"/>
      <c r="CP37" s="241"/>
      <c r="CQ37" s="241"/>
      <c r="CR37" s="241"/>
      <c r="CS37" s="241"/>
      <c r="CT37" s="241"/>
      <c r="CU37" s="241"/>
      <c r="CV37" s="241"/>
      <c r="CW37" s="241"/>
      <c r="CX37" s="241"/>
      <c r="CY37" s="241"/>
      <c r="CZ37" s="241"/>
      <c r="DA37" s="241"/>
      <c r="DB37" s="241"/>
      <c r="DC37" s="241"/>
      <c r="DD37" s="241"/>
      <c r="DE37" s="241"/>
      <c r="DF37" s="241"/>
      <c r="DG37" s="241"/>
      <c r="DH37" s="241"/>
    </row>
    <row r="38" spans="1:112" s="120" customFormat="1" ht="17.25" thickTop="1" thickBot="1" x14ac:dyDescent="0.3">
      <c r="A38" s="117">
        <v>28</v>
      </c>
      <c r="B38" s="275"/>
      <c r="C38" s="256" t="s">
        <v>113</v>
      </c>
      <c r="D38" s="118">
        <f>D31+D37</f>
        <v>576882</v>
      </c>
      <c r="E38" s="119">
        <f>E31+E37</f>
        <v>1130800</v>
      </c>
      <c r="F38" s="216">
        <f>F31+F37</f>
        <v>696913</v>
      </c>
      <c r="G38" s="118">
        <f t="shared" ref="G38:R38" si="85">G31+G37</f>
        <v>644393</v>
      </c>
      <c r="H38" s="119">
        <f t="shared" si="85"/>
        <v>709412</v>
      </c>
      <c r="I38" s="179">
        <f t="shared" si="85"/>
        <v>667974</v>
      </c>
      <c r="J38" s="216">
        <f t="shared" si="85"/>
        <v>223887</v>
      </c>
      <c r="K38" s="119">
        <f t="shared" si="85"/>
        <v>145732</v>
      </c>
      <c r="L38" s="216">
        <f t="shared" si="85"/>
        <v>145732</v>
      </c>
      <c r="M38" s="118">
        <f>M31+M37</f>
        <v>856435</v>
      </c>
      <c r="N38" s="119">
        <f t="shared" si="85"/>
        <v>1005559</v>
      </c>
      <c r="O38" s="216">
        <f>O31+O37</f>
        <v>1004579</v>
      </c>
      <c r="P38" s="118">
        <f t="shared" si="85"/>
        <v>779278</v>
      </c>
      <c r="Q38" s="119">
        <f t="shared" si="85"/>
        <v>924183</v>
      </c>
      <c r="R38" s="216">
        <f t="shared" si="85"/>
        <v>902422</v>
      </c>
      <c r="S38" s="118">
        <f t="shared" ref="S38:AG38" si="86">S31+S37</f>
        <v>2503993</v>
      </c>
      <c r="T38" s="119">
        <f t="shared" si="86"/>
        <v>2784886</v>
      </c>
      <c r="U38" s="179">
        <f t="shared" si="86"/>
        <v>2720707</v>
      </c>
      <c r="V38" s="118">
        <f t="shared" si="86"/>
        <v>125813</v>
      </c>
      <c r="W38" s="119">
        <f t="shared" si="86"/>
        <v>166267</v>
      </c>
      <c r="X38" s="216">
        <f t="shared" si="86"/>
        <v>166267</v>
      </c>
      <c r="Y38" s="118">
        <f t="shared" si="86"/>
        <v>233419</v>
      </c>
      <c r="Z38" s="119">
        <f t="shared" si="86"/>
        <v>249157</v>
      </c>
      <c r="AA38" s="216">
        <f t="shared" si="86"/>
        <v>248995</v>
      </c>
      <c r="AB38" s="118">
        <f>AB31+AB37</f>
        <v>313950</v>
      </c>
      <c r="AC38" s="119">
        <f t="shared" si="86"/>
        <v>142566</v>
      </c>
      <c r="AD38" s="216">
        <f t="shared" si="86"/>
        <v>142566</v>
      </c>
      <c r="AE38" s="118">
        <f t="shared" si="86"/>
        <v>86886</v>
      </c>
      <c r="AF38" s="119">
        <f t="shared" si="86"/>
        <v>173129</v>
      </c>
      <c r="AG38" s="216">
        <f t="shared" si="86"/>
        <v>173129</v>
      </c>
      <c r="AH38" s="118">
        <f t="shared" ref="AH38" si="87">AH31+AH37</f>
        <v>760068</v>
      </c>
      <c r="AI38" s="119">
        <f t="shared" ref="AI38" si="88">AI31+AI37</f>
        <v>731119</v>
      </c>
      <c r="AJ38" s="179">
        <f t="shared" ref="AJ38:AP38" si="89">AJ31+AJ37</f>
        <v>730957</v>
      </c>
      <c r="AK38" s="118">
        <f t="shared" si="89"/>
        <v>114855</v>
      </c>
      <c r="AL38" s="119">
        <f t="shared" si="89"/>
        <v>127316</v>
      </c>
      <c r="AM38" s="216">
        <f t="shared" si="89"/>
        <v>127297</v>
      </c>
      <c r="AN38" s="118">
        <f t="shared" si="89"/>
        <v>34451</v>
      </c>
      <c r="AO38" s="119">
        <f t="shared" si="89"/>
        <v>68559</v>
      </c>
      <c r="AP38" s="216">
        <f t="shared" si="89"/>
        <v>38734</v>
      </c>
      <c r="AQ38" s="118">
        <f>AQ31+AQ37</f>
        <v>3990249</v>
      </c>
      <c r="AR38" s="119">
        <f>AR31+AR37</f>
        <v>4842680</v>
      </c>
      <c r="AS38" s="179">
        <f t="shared" ref="AS38" si="90">AS31+AS37</f>
        <v>4314608</v>
      </c>
      <c r="AT38" s="241"/>
      <c r="AU38" s="241"/>
      <c r="AV38" s="241"/>
      <c r="AW38" s="241"/>
      <c r="AX38" s="241"/>
      <c r="AY38" s="241"/>
      <c r="AZ38" s="241"/>
      <c r="BA38" s="241"/>
      <c r="BB38" s="241"/>
      <c r="BC38" s="241"/>
      <c r="BD38" s="241"/>
      <c r="BE38" s="241"/>
      <c r="BF38" s="241"/>
      <c r="BG38" s="241"/>
      <c r="BH38" s="241"/>
      <c r="BI38" s="241"/>
      <c r="BJ38" s="241"/>
      <c r="BK38" s="241"/>
      <c r="BL38" s="241"/>
      <c r="BM38" s="241"/>
      <c r="BN38" s="241"/>
      <c r="BO38" s="241"/>
      <c r="BP38" s="241"/>
      <c r="BQ38" s="241"/>
      <c r="BR38" s="241"/>
      <c r="BS38" s="241"/>
      <c r="BT38" s="241"/>
      <c r="BU38" s="241"/>
      <c r="BV38" s="241"/>
      <c r="BW38" s="241"/>
      <c r="BX38" s="241"/>
      <c r="BY38" s="241"/>
      <c r="BZ38" s="241"/>
      <c r="CA38" s="241"/>
      <c r="CB38" s="241"/>
      <c r="CC38" s="241"/>
      <c r="CD38" s="241"/>
      <c r="CE38" s="241"/>
      <c r="CF38" s="241"/>
      <c r="CG38" s="241"/>
      <c r="CH38" s="241"/>
      <c r="CI38" s="241"/>
      <c r="CJ38" s="241"/>
      <c r="CK38" s="241"/>
      <c r="CL38" s="241"/>
      <c r="CM38" s="241"/>
      <c r="CN38" s="241"/>
      <c r="CO38" s="241"/>
      <c r="CP38" s="241"/>
      <c r="CQ38" s="241"/>
      <c r="CR38" s="241"/>
      <c r="CS38" s="241"/>
      <c r="CT38" s="241"/>
      <c r="CU38" s="241"/>
      <c r="CV38" s="241"/>
      <c r="CW38" s="241"/>
      <c r="CX38" s="241"/>
      <c r="CY38" s="241"/>
      <c r="CZ38" s="241"/>
      <c r="DA38" s="241"/>
      <c r="DB38" s="241"/>
      <c r="DC38" s="241"/>
      <c r="DD38" s="241"/>
      <c r="DE38" s="241"/>
      <c r="DF38" s="241"/>
      <c r="DG38" s="241"/>
      <c r="DH38" s="241"/>
    </row>
    <row r="39" spans="1:112" s="125" customFormat="1" ht="17.25" thickTop="1" thickBot="1" x14ac:dyDescent="0.3">
      <c r="A39" s="121"/>
      <c r="B39" s="276"/>
      <c r="C39" s="257" t="s">
        <v>90</v>
      </c>
      <c r="D39" s="286"/>
      <c r="E39" s="217"/>
      <c r="F39" s="218"/>
      <c r="G39" s="356"/>
      <c r="H39" s="357"/>
      <c r="I39" s="358"/>
      <c r="J39" s="21"/>
      <c r="K39" s="21"/>
      <c r="L39" s="218"/>
      <c r="M39" s="286"/>
      <c r="N39" s="21"/>
      <c r="O39" s="218"/>
      <c r="P39" s="21"/>
      <c r="Q39" s="21"/>
      <c r="R39" s="21"/>
      <c r="S39" s="286"/>
      <c r="T39" s="21"/>
      <c r="U39" s="218"/>
      <c r="V39" s="295"/>
      <c r="W39" s="204"/>
      <c r="X39" s="296"/>
      <c r="Y39" s="295"/>
      <c r="Z39" s="204"/>
      <c r="AA39" s="296"/>
      <c r="AB39" s="204"/>
      <c r="AC39" s="204"/>
      <c r="AD39" s="204"/>
      <c r="AE39" s="204"/>
      <c r="AF39" s="204"/>
      <c r="AG39" s="204"/>
      <c r="AH39" s="298"/>
      <c r="AI39" s="214"/>
      <c r="AJ39" s="299"/>
      <c r="AK39" s="122"/>
      <c r="AL39" s="123"/>
      <c r="AM39" s="124"/>
      <c r="AN39" s="122"/>
      <c r="AO39" s="123"/>
      <c r="AP39" s="124"/>
      <c r="AQ39" s="307"/>
      <c r="AR39" s="37"/>
      <c r="AS39" s="245"/>
      <c r="AT39" s="242"/>
      <c r="AU39" s="242"/>
      <c r="AV39" s="242"/>
      <c r="AW39" s="242"/>
      <c r="AX39" s="242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42"/>
      <c r="BJ39" s="242"/>
      <c r="BK39" s="242"/>
      <c r="BL39" s="242"/>
      <c r="BM39" s="242"/>
      <c r="BN39" s="242"/>
      <c r="BO39" s="242"/>
      <c r="BP39" s="242"/>
      <c r="BQ39" s="242"/>
      <c r="BR39" s="242"/>
      <c r="BS39" s="242"/>
      <c r="BT39" s="242"/>
      <c r="BU39" s="242"/>
      <c r="BV39" s="242"/>
      <c r="BW39" s="242"/>
      <c r="BX39" s="242"/>
      <c r="BY39" s="242"/>
      <c r="BZ39" s="242"/>
      <c r="CA39" s="242"/>
      <c r="CB39" s="242"/>
      <c r="CC39" s="242"/>
      <c r="CD39" s="242"/>
      <c r="CE39" s="242"/>
      <c r="CF39" s="242"/>
      <c r="CG39" s="242"/>
      <c r="CH39" s="242"/>
      <c r="CI39" s="242"/>
      <c r="CJ39" s="242"/>
      <c r="CK39" s="242"/>
      <c r="CL39" s="242"/>
      <c r="CM39" s="242"/>
      <c r="CN39" s="242"/>
      <c r="CO39" s="242"/>
      <c r="CP39" s="242"/>
      <c r="CQ39" s="242"/>
      <c r="CR39" s="242"/>
      <c r="CS39" s="242"/>
      <c r="CT39" s="242"/>
      <c r="CU39" s="242"/>
      <c r="CV39" s="242"/>
      <c r="CW39" s="242"/>
      <c r="CX39" s="242"/>
      <c r="CY39" s="242"/>
      <c r="CZ39" s="242"/>
      <c r="DA39" s="242"/>
      <c r="DB39" s="242"/>
      <c r="DC39" s="242"/>
      <c r="DD39" s="242"/>
      <c r="DE39" s="242"/>
      <c r="DF39" s="242"/>
      <c r="DG39" s="242"/>
      <c r="DH39" s="242"/>
    </row>
    <row r="40" spans="1:112" s="95" customFormat="1" ht="16.5" thickBot="1" x14ac:dyDescent="0.3">
      <c r="A40" s="51">
        <v>29</v>
      </c>
      <c r="B40" s="68" t="s">
        <v>62</v>
      </c>
      <c r="C40" s="258" t="s">
        <v>93</v>
      </c>
      <c r="D40" s="219">
        <v>3705</v>
      </c>
      <c r="E40" s="220"/>
      <c r="F40" s="221"/>
      <c r="G40" s="191"/>
      <c r="H40" s="6"/>
      <c r="I40" s="11"/>
      <c r="J40" s="1"/>
      <c r="K40" s="6"/>
      <c r="L40" s="16"/>
      <c r="M40" s="1"/>
      <c r="N40" s="6">
        <v>1730</v>
      </c>
      <c r="O40" s="16">
        <v>1730</v>
      </c>
      <c r="P40" s="191"/>
      <c r="Q40" s="6"/>
      <c r="R40" s="11"/>
      <c r="S40" s="1">
        <f>G40+J40+M40+P40</f>
        <v>0</v>
      </c>
      <c r="T40" s="6">
        <f>H40+K40+N40+Q40</f>
        <v>1730</v>
      </c>
      <c r="U40" s="16">
        <f t="shared" ref="U40" si="91">I40+L40+O40+R40</f>
        <v>1730</v>
      </c>
      <c r="V40" s="63">
        <v>91091</v>
      </c>
      <c r="W40" s="64">
        <v>77094</v>
      </c>
      <c r="X40" s="91">
        <v>72846</v>
      </c>
      <c r="Y40" s="63">
        <v>172778</v>
      </c>
      <c r="Z40" s="64">
        <v>156874</v>
      </c>
      <c r="AA40" s="91">
        <v>204343</v>
      </c>
      <c r="AB40" s="130">
        <v>255005</v>
      </c>
      <c r="AC40" s="64">
        <v>194578</v>
      </c>
      <c r="AD40" s="89">
        <v>167272</v>
      </c>
      <c r="AE40" s="63">
        <v>32744</v>
      </c>
      <c r="AF40" s="64">
        <v>96153</v>
      </c>
      <c r="AG40" s="89">
        <v>105566</v>
      </c>
      <c r="AH40" s="1">
        <f t="shared" ref="AH40:AJ41" si="92">V40+Y40+AB40+AE40</f>
        <v>551618</v>
      </c>
      <c r="AI40" s="6">
        <f t="shared" si="92"/>
        <v>524699</v>
      </c>
      <c r="AJ40" s="16">
        <f t="shared" si="92"/>
        <v>550027</v>
      </c>
      <c r="AK40" s="63"/>
      <c r="AL40" s="64"/>
      <c r="AM40" s="91"/>
      <c r="AN40" s="63"/>
      <c r="AO40" s="64"/>
      <c r="AP40" s="91"/>
      <c r="AQ40" s="1">
        <f>D40+S40+AH40+AK40+AN40</f>
        <v>555323</v>
      </c>
      <c r="AR40" s="6">
        <f>E40+T40+AI40+AL40</f>
        <v>526429</v>
      </c>
      <c r="AS40" s="16">
        <f t="shared" ref="AS40" si="93">F40+U40+AJ40+AM40</f>
        <v>551757</v>
      </c>
      <c r="AT40" s="241"/>
      <c r="AU40" s="241"/>
      <c r="AV40" s="241"/>
      <c r="AW40" s="241"/>
      <c r="AX40" s="241"/>
      <c r="AY40" s="241"/>
      <c r="AZ40" s="241"/>
      <c r="BA40" s="241"/>
      <c r="BB40" s="241"/>
      <c r="BC40" s="241"/>
      <c r="BD40" s="241"/>
      <c r="BE40" s="241"/>
      <c r="BF40" s="241"/>
      <c r="BG40" s="241"/>
      <c r="BH40" s="241"/>
      <c r="BI40" s="241"/>
      <c r="BJ40" s="241"/>
      <c r="BK40" s="241"/>
      <c r="BL40" s="241"/>
      <c r="BM40" s="241"/>
      <c r="BN40" s="241"/>
      <c r="BO40" s="241"/>
      <c r="BP40" s="241"/>
      <c r="BQ40" s="241"/>
      <c r="BR40" s="241"/>
      <c r="BS40" s="241"/>
      <c r="BT40" s="241"/>
      <c r="BU40" s="241"/>
      <c r="BV40" s="241"/>
      <c r="BW40" s="241"/>
      <c r="BX40" s="241"/>
      <c r="BY40" s="241"/>
      <c r="BZ40" s="241"/>
      <c r="CA40" s="241"/>
      <c r="CB40" s="241"/>
      <c r="CC40" s="241"/>
      <c r="CD40" s="241"/>
      <c r="CE40" s="241"/>
      <c r="CF40" s="241"/>
      <c r="CG40" s="241"/>
      <c r="CH40" s="241"/>
      <c r="CI40" s="241"/>
      <c r="CJ40" s="241"/>
      <c r="CK40" s="241"/>
      <c r="CL40" s="241"/>
      <c r="CM40" s="241"/>
      <c r="CN40" s="241"/>
      <c r="CO40" s="241"/>
      <c r="CP40" s="241"/>
      <c r="CQ40" s="241"/>
      <c r="CR40" s="241"/>
      <c r="CS40" s="241"/>
      <c r="CT40" s="241"/>
      <c r="CU40" s="241"/>
      <c r="CV40" s="241"/>
      <c r="CW40" s="241"/>
      <c r="CX40" s="241"/>
      <c r="CY40" s="241"/>
      <c r="CZ40" s="241"/>
      <c r="DA40" s="241"/>
      <c r="DB40" s="241"/>
      <c r="DC40" s="241"/>
      <c r="DD40" s="241"/>
      <c r="DE40" s="241"/>
      <c r="DF40" s="241"/>
      <c r="DG40" s="241"/>
      <c r="DH40" s="241"/>
    </row>
    <row r="41" spans="1:112" s="95" customFormat="1" ht="16.5" thickBot="1" x14ac:dyDescent="0.3">
      <c r="A41" s="51">
        <v>30</v>
      </c>
      <c r="B41" s="68" t="s">
        <v>63</v>
      </c>
      <c r="C41" s="259" t="s">
        <v>20</v>
      </c>
      <c r="D41" s="287"/>
      <c r="E41" s="222"/>
      <c r="F41" s="223"/>
      <c r="G41" s="247"/>
      <c r="H41" s="222"/>
      <c r="I41" s="223"/>
      <c r="J41" s="247"/>
      <c r="K41" s="222"/>
      <c r="L41" s="223"/>
      <c r="M41" s="287"/>
      <c r="N41" s="222"/>
      <c r="O41" s="223"/>
      <c r="P41" s="247"/>
      <c r="Q41" s="222"/>
      <c r="R41" s="281"/>
      <c r="S41" s="1">
        <f>G41+J41+M41+P41</f>
        <v>0</v>
      </c>
      <c r="T41" s="6">
        <f>H41+K41+N41+Q41</f>
        <v>0</v>
      </c>
      <c r="U41" s="16">
        <f t="shared" ref="U41" si="94">I41+L41+O41+R41</f>
        <v>0</v>
      </c>
      <c r="V41" s="287"/>
      <c r="W41" s="222"/>
      <c r="X41" s="223"/>
      <c r="Y41" s="287"/>
      <c r="Z41" s="222"/>
      <c r="AA41" s="223"/>
      <c r="AB41" s="247"/>
      <c r="AC41" s="222"/>
      <c r="AD41" s="223"/>
      <c r="AE41" s="247"/>
      <c r="AF41" s="222"/>
      <c r="AG41" s="281"/>
      <c r="AH41" s="1">
        <f t="shared" si="92"/>
        <v>0</v>
      </c>
      <c r="AI41" s="6">
        <f t="shared" si="92"/>
        <v>0</v>
      </c>
      <c r="AJ41" s="16">
        <f t="shared" si="92"/>
        <v>0</v>
      </c>
      <c r="AK41" s="63"/>
      <c r="AL41" s="64"/>
      <c r="AM41" s="91"/>
      <c r="AN41" s="63"/>
      <c r="AO41" s="64"/>
      <c r="AP41" s="91"/>
      <c r="AQ41" s="1">
        <f>D41+S41+AH41+AK41+AN41</f>
        <v>0</v>
      </c>
      <c r="AR41" s="6">
        <f>E41+T41+AI41+AL41</f>
        <v>0</v>
      </c>
      <c r="AS41" s="16">
        <f t="shared" ref="AS41" si="95">F41+U41+AJ41+AM41</f>
        <v>0</v>
      </c>
      <c r="AT41" s="241"/>
      <c r="AU41" s="241"/>
      <c r="AV41" s="241"/>
      <c r="AW41" s="241"/>
      <c r="AX41" s="241"/>
      <c r="AY41" s="241"/>
      <c r="AZ41" s="241"/>
      <c r="BA41" s="241"/>
      <c r="BB41" s="241"/>
      <c r="BC41" s="241"/>
      <c r="BD41" s="241"/>
      <c r="BE41" s="241"/>
      <c r="BF41" s="241"/>
      <c r="BG41" s="241"/>
      <c r="BH41" s="241"/>
      <c r="BI41" s="241"/>
      <c r="BJ41" s="241"/>
      <c r="BK41" s="241"/>
      <c r="BL41" s="241"/>
      <c r="BM41" s="241"/>
      <c r="BN41" s="241"/>
      <c r="BO41" s="241"/>
      <c r="BP41" s="241"/>
      <c r="BQ41" s="241"/>
      <c r="BR41" s="241"/>
      <c r="BS41" s="241"/>
      <c r="BT41" s="241"/>
      <c r="BU41" s="241"/>
      <c r="BV41" s="241"/>
      <c r="BW41" s="241"/>
      <c r="BX41" s="241"/>
      <c r="BY41" s="241"/>
      <c r="BZ41" s="241"/>
      <c r="CA41" s="241"/>
      <c r="CB41" s="241"/>
      <c r="CC41" s="241"/>
      <c r="CD41" s="241"/>
      <c r="CE41" s="241"/>
      <c r="CF41" s="241"/>
      <c r="CG41" s="241"/>
      <c r="CH41" s="241"/>
      <c r="CI41" s="241"/>
      <c r="CJ41" s="241"/>
      <c r="CK41" s="241"/>
      <c r="CL41" s="241"/>
      <c r="CM41" s="241"/>
      <c r="CN41" s="241"/>
      <c r="CO41" s="241"/>
      <c r="CP41" s="241"/>
      <c r="CQ41" s="241"/>
      <c r="CR41" s="241"/>
      <c r="CS41" s="241"/>
      <c r="CT41" s="241"/>
      <c r="CU41" s="241"/>
      <c r="CV41" s="241"/>
      <c r="CW41" s="241"/>
      <c r="CX41" s="241"/>
      <c r="CY41" s="241"/>
      <c r="CZ41" s="241"/>
      <c r="DA41" s="241"/>
      <c r="DB41" s="241"/>
      <c r="DC41" s="241"/>
      <c r="DD41" s="241"/>
      <c r="DE41" s="241"/>
      <c r="DF41" s="241"/>
      <c r="DG41" s="241"/>
      <c r="DH41" s="241"/>
    </row>
    <row r="42" spans="1:112" s="75" customFormat="1" x14ac:dyDescent="0.25">
      <c r="A42" s="71">
        <v>31</v>
      </c>
      <c r="B42" s="271" t="s">
        <v>64</v>
      </c>
      <c r="C42" s="137" t="s">
        <v>21</v>
      </c>
      <c r="D42" s="72"/>
      <c r="E42" s="73"/>
      <c r="F42" s="98"/>
      <c r="G42" s="74"/>
      <c r="H42" s="74"/>
      <c r="I42" s="165"/>
      <c r="J42" s="72"/>
      <c r="K42" s="73"/>
      <c r="L42" s="98"/>
      <c r="M42" s="72"/>
      <c r="N42" s="73"/>
      <c r="O42" s="98"/>
      <c r="P42" s="74"/>
      <c r="Q42" s="74"/>
      <c r="R42" s="165"/>
      <c r="S42" s="219">
        <f>D42+G42+J42+M42+P42</f>
        <v>0</v>
      </c>
      <c r="T42" s="220">
        <f t="shared" ref="T42" si="96">E42+H42+K42+N42+Q42</f>
        <v>0</v>
      </c>
      <c r="U42" s="221">
        <f t="shared" ref="U42" si="97">F42+I42+L42+O42+R42</f>
        <v>0</v>
      </c>
      <c r="V42" s="199"/>
      <c r="W42" s="200"/>
      <c r="X42" s="38"/>
      <c r="Y42" s="199"/>
      <c r="Z42" s="200"/>
      <c r="AA42" s="38"/>
      <c r="AB42" s="290"/>
      <c r="AC42" s="200"/>
      <c r="AD42" s="210"/>
      <c r="AE42" s="199"/>
      <c r="AF42" s="200"/>
      <c r="AG42" s="210"/>
      <c r="AH42" s="2">
        <f t="shared" ref="AH42:AH45" si="98">V42+Y42+AB42+AE42</f>
        <v>0</v>
      </c>
      <c r="AI42" s="7">
        <f t="shared" ref="AI42:AI45" si="99">W42+Z42+AC42+AF42</f>
        <v>0</v>
      </c>
      <c r="AJ42" s="18">
        <f t="shared" ref="AJ42:AJ45" si="100">X42+AA42+AD42+AG42</f>
        <v>0</v>
      </c>
      <c r="AK42" s="72"/>
      <c r="AL42" s="73"/>
      <c r="AM42" s="103"/>
      <c r="AN42" s="72"/>
      <c r="AO42" s="73"/>
      <c r="AP42" s="103"/>
      <c r="AQ42" s="33">
        <f>D42+S42+AH42+AK42+AN42</f>
        <v>0</v>
      </c>
      <c r="AR42" s="29">
        <f>E42+T42+AI42+AL42+AO42</f>
        <v>0</v>
      </c>
      <c r="AS42" s="26">
        <f>F42+U42+AJ42+AM42+AP42</f>
        <v>0</v>
      </c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</row>
    <row r="43" spans="1:112" s="106" customFormat="1" x14ac:dyDescent="0.25">
      <c r="A43" s="76">
        <v>32</v>
      </c>
      <c r="B43" s="272" t="s">
        <v>65</v>
      </c>
      <c r="C43" s="139" t="s">
        <v>22</v>
      </c>
      <c r="D43" s="77"/>
      <c r="E43" s="78"/>
      <c r="F43" s="103"/>
      <c r="G43" s="79"/>
      <c r="H43" s="79"/>
      <c r="I43" s="166"/>
      <c r="J43" s="77"/>
      <c r="K43" s="78"/>
      <c r="L43" s="103"/>
      <c r="M43" s="77"/>
      <c r="N43" s="79"/>
      <c r="O43" s="284"/>
      <c r="P43" s="79"/>
      <c r="Q43" s="79"/>
      <c r="R43" s="166"/>
      <c r="S43" s="3">
        <f>G43+J43+M43+P43</f>
        <v>0</v>
      </c>
      <c r="T43" s="8">
        <f t="shared" ref="T43:T46" si="101">H43+K43+N43+Q43</f>
        <v>0</v>
      </c>
      <c r="U43" s="19">
        <f t="shared" ref="U43:U46" si="102">I43+L43+O43+R43</f>
        <v>0</v>
      </c>
      <c r="V43" s="195"/>
      <c r="W43" s="173"/>
      <c r="X43" s="39"/>
      <c r="Y43" s="195"/>
      <c r="Z43" s="173"/>
      <c r="AA43" s="39"/>
      <c r="AB43" s="291"/>
      <c r="AC43" s="173"/>
      <c r="AD43" s="42"/>
      <c r="AE43" s="195"/>
      <c r="AF43" s="173"/>
      <c r="AG43" s="42"/>
      <c r="AH43" s="3">
        <f t="shared" si="98"/>
        <v>0</v>
      </c>
      <c r="AI43" s="8">
        <f t="shared" si="99"/>
        <v>0</v>
      </c>
      <c r="AJ43" s="19">
        <f t="shared" si="100"/>
        <v>0</v>
      </c>
      <c r="AK43" s="77"/>
      <c r="AL43" s="78"/>
      <c r="AM43" s="103"/>
      <c r="AN43" s="77"/>
      <c r="AO43" s="78"/>
      <c r="AP43" s="103"/>
      <c r="AQ43" s="3">
        <f>D43+S43+AH43+AK43+AN43</f>
        <v>0</v>
      </c>
      <c r="AR43" s="8">
        <f>E43+T43+AI43+AL43+AO43</f>
        <v>0</v>
      </c>
      <c r="AS43" s="19">
        <f>F43+U43+AJ43+AM43+AP43</f>
        <v>0</v>
      </c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</row>
    <row r="44" spans="1:112" s="106" customFormat="1" x14ac:dyDescent="0.25">
      <c r="A44" s="76">
        <v>33</v>
      </c>
      <c r="B44" s="272" t="s">
        <v>66</v>
      </c>
      <c r="C44" s="139" t="s">
        <v>23</v>
      </c>
      <c r="D44" s="77"/>
      <c r="E44" s="78"/>
      <c r="F44" s="103"/>
      <c r="G44" s="79"/>
      <c r="H44" s="79"/>
      <c r="I44" s="166"/>
      <c r="J44" s="77"/>
      <c r="K44" s="78"/>
      <c r="L44" s="103"/>
      <c r="M44" s="77"/>
      <c r="N44" s="79"/>
      <c r="O44" s="284"/>
      <c r="P44" s="79"/>
      <c r="Q44" s="79"/>
      <c r="R44" s="166"/>
      <c r="S44" s="3">
        <f t="shared" ref="S44:S46" si="103">G44+J44+M44+P44</f>
        <v>0</v>
      </c>
      <c r="T44" s="8">
        <f t="shared" si="101"/>
        <v>0</v>
      </c>
      <c r="U44" s="19">
        <f t="shared" si="102"/>
        <v>0</v>
      </c>
      <c r="V44" s="195"/>
      <c r="W44" s="173"/>
      <c r="X44" s="39"/>
      <c r="Y44" s="195"/>
      <c r="Z44" s="173"/>
      <c r="AA44" s="39"/>
      <c r="AB44" s="291"/>
      <c r="AC44" s="173"/>
      <c r="AD44" s="42"/>
      <c r="AE44" s="195"/>
      <c r="AF44" s="173"/>
      <c r="AG44" s="42"/>
      <c r="AH44" s="3">
        <f t="shared" si="98"/>
        <v>0</v>
      </c>
      <c r="AI44" s="8">
        <f t="shared" si="99"/>
        <v>0</v>
      </c>
      <c r="AJ44" s="19">
        <f t="shared" si="100"/>
        <v>0</v>
      </c>
      <c r="AK44" s="77"/>
      <c r="AL44" s="78"/>
      <c r="AM44" s="103"/>
      <c r="AN44" s="77"/>
      <c r="AO44" s="78"/>
      <c r="AP44" s="103"/>
      <c r="AQ44" s="3">
        <f t="shared" ref="AQ44:AQ47" si="104">D44+S44+AH44+AK44+AN44</f>
        <v>0</v>
      </c>
      <c r="AR44" s="8">
        <f t="shared" ref="AR44:AR47" si="105">E44+T44+AI44+AL44+AO44</f>
        <v>0</v>
      </c>
      <c r="AS44" s="19">
        <f t="shared" ref="AS44:AS47" si="106">F44+U44+AJ44+AM44+AP44</f>
        <v>0</v>
      </c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</row>
    <row r="45" spans="1:112" s="126" customFormat="1" x14ac:dyDescent="0.25">
      <c r="A45" s="76">
        <v>34</v>
      </c>
      <c r="B45" s="272" t="s">
        <v>67</v>
      </c>
      <c r="C45" s="139" t="s">
        <v>24</v>
      </c>
      <c r="D45" s="77"/>
      <c r="E45" s="78"/>
      <c r="F45" s="103"/>
      <c r="G45" s="79"/>
      <c r="H45" s="79"/>
      <c r="I45" s="166"/>
      <c r="J45" s="77"/>
      <c r="K45" s="78"/>
      <c r="L45" s="103"/>
      <c r="M45" s="77"/>
      <c r="N45" s="79"/>
      <c r="O45" s="284"/>
      <c r="P45" s="79"/>
      <c r="Q45" s="79"/>
      <c r="R45" s="166"/>
      <c r="S45" s="3">
        <f t="shared" si="103"/>
        <v>0</v>
      </c>
      <c r="T45" s="8">
        <f t="shared" si="101"/>
        <v>0</v>
      </c>
      <c r="U45" s="19">
        <f t="shared" si="102"/>
        <v>0</v>
      </c>
      <c r="V45" s="195"/>
      <c r="W45" s="173"/>
      <c r="X45" s="39"/>
      <c r="Y45" s="195"/>
      <c r="Z45" s="173"/>
      <c r="AA45" s="39"/>
      <c r="AB45" s="291"/>
      <c r="AC45" s="173"/>
      <c r="AD45" s="42"/>
      <c r="AE45" s="195"/>
      <c r="AF45" s="173"/>
      <c r="AG45" s="42"/>
      <c r="AH45" s="3">
        <f t="shared" si="98"/>
        <v>0</v>
      </c>
      <c r="AI45" s="8">
        <f t="shared" si="99"/>
        <v>0</v>
      </c>
      <c r="AJ45" s="19">
        <f t="shared" si="100"/>
        <v>0</v>
      </c>
      <c r="AK45" s="77"/>
      <c r="AL45" s="78"/>
      <c r="AM45" s="103"/>
      <c r="AN45" s="77"/>
      <c r="AO45" s="78"/>
      <c r="AP45" s="103"/>
      <c r="AQ45" s="3">
        <f t="shared" si="104"/>
        <v>0</v>
      </c>
      <c r="AR45" s="8">
        <f t="shared" si="105"/>
        <v>0</v>
      </c>
      <c r="AS45" s="19">
        <f t="shared" si="106"/>
        <v>0</v>
      </c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3"/>
      <c r="BP45" s="243"/>
      <c r="BQ45" s="243"/>
      <c r="BR45" s="243"/>
      <c r="BS45" s="243"/>
      <c r="BT45" s="243"/>
      <c r="BU45" s="243"/>
      <c r="BV45" s="243"/>
      <c r="BW45" s="243"/>
      <c r="BX45" s="243"/>
      <c r="BY45" s="243"/>
      <c r="BZ45" s="243"/>
      <c r="CA45" s="243"/>
      <c r="CB45" s="243"/>
      <c r="CC45" s="243"/>
      <c r="CD45" s="243"/>
      <c r="CE45" s="243"/>
      <c r="CF45" s="243"/>
      <c r="CG45" s="243"/>
      <c r="CH45" s="243"/>
      <c r="CI45" s="243"/>
      <c r="CJ45" s="243"/>
      <c r="CK45" s="243"/>
      <c r="CL45" s="243"/>
      <c r="CM45" s="243"/>
      <c r="CN45" s="243"/>
      <c r="CO45" s="243"/>
      <c r="CP45" s="243"/>
      <c r="CQ45" s="243"/>
      <c r="CR45" s="243"/>
      <c r="CS45" s="243"/>
      <c r="CT45" s="243"/>
      <c r="CU45" s="243"/>
      <c r="CV45" s="243"/>
      <c r="CW45" s="243"/>
      <c r="CX45" s="243"/>
      <c r="CY45" s="243"/>
      <c r="CZ45" s="243"/>
      <c r="DA45" s="243"/>
      <c r="DB45" s="243"/>
      <c r="DC45" s="243"/>
      <c r="DD45" s="243"/>
      <c r="DE45" s="243"/>
      <c r="DF45" s="243"/>
      <c r="DG45" s="243"/>
      <c r="DH45" s="243"/>
    </row>
    <row r="46" spans="1:112" s="106" customFormat="1" x14ac:dyDescent="0.25">
      <c r="A46" s="76">
        <v>35</v>
      </c>
      <c r="B46" s="272" t="s">
        <v>68</v>
      </c>
      <c r="C46" s="260" t="s">
        <v>114</v>
      </c>
      <c r="D46" s="77"/>
      <c r="E46" s="78"/>
      <c r="F46" s="103"/>
      <c r="G46" s="79"/>
      <c r="H46" s="79"/>
      <c r="I46" s="166"/>
      <c r="J46" s="77"/>
      <c r="K46" s="78"/>
      <c r="L46" s="103"/>
      <c r="M46" s="77"/>
      <c r="N46" s="79"/>
      <c r="O46" s="284"/>
      <c r="P46" s="79"/>
      <c r="Q46" s="79"/>
      <c r="R46" s="166"/>
      <c r="S46" s="3">
        <f t="shared" si="103"/>
        <v>0</v>
      </c>
      <c r="T46" s="8">
        <f t="shared" si="101"/>
        <v>0</v>
      </c>
      <c r="U46" s="19">
        <f t="shared" si="102"/>
        <v>0</v>
      </c>
      <c r="V46" s="195"/>
      <c r="W46" s="173"/>
      <c r="X46" s="39"/>
      <c r="Y46" s="195"/>
      <c r="Z46" s="173"/>
      <c r="AA46" s="39"/>
      <c r="AB46" s="291"/>
      <c r="AC46" s="173"/>
      <c r="AD46" s="42"/>
      <c r="AE46" s="195"/>
      <c r="AF46" s="173"/>
      <c r="AG46" s="42"/>
      <c r="AH46" s="3">
        <f t="shared" ref="AH46:AH47" si="107">V46+Y46+AB46+AE46</f>
        <v>0</v>
      </c>
      <c r="AI46" s="8">
        <f t="shared" ref="AI46:AI47" si="108">W46+Z46+AC46+AF46</f>
        <v>0</v>
      </c>
      <c r="AJ46" s="19">
        <f t="shared" ref="AJ46:AJ47" si="109">X46+AA46+AD46+AG46</f>
        <v>0</v>
      </c>
      <c r="AK46" s="77"/>
      <c r="AL46" s="78"/>
      <c r="AM46" s="103"/>
      <c r="AN46" s="77"/>
      <c r="AO46" s="78"/>
      <c r="AP46" s="103"/>
      <c r="AQ46" s="3">
        <f t="shared" si="104"/>
        <v>0</v>
      </c>
      <c r="AR46" s="8">
        <f t="shared" si="105"/>
        <v>0</v>
      </c>
      <c r="AS46" s="19">
        <f t="shared" si="106"/>
        <v>0</v>
      </c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</row>
    <row r="47" spans="1:112" s="129" customFormat="1" ht="16.5" thickBot="1" x14ac:dyDescent="0.3">
      <c r="A47" s="81">
        <v>36</v>
      </c>
      <c r="B47" s="273" t="s">
        <v>69</v>
      </c>
      <c r="C47" s="261" t="s">
        <v>25</v>
      </c>
      <c r="D47" s="85"/>
      <c r="E47" s="86"/>
      <c r="F47" s="127"/>
      <c r="G47" s="141"/>
      <c r="H47" s="141"/>
      <c r="I47" s="169"/>
      <c r="J47" s="85"/>
      <c r="K47" s="86"/>
      <c r="L47" s="127"/>
      <c r="M47" s="85"/>
      <c r="N47" s="141"/>
      <c r="O47" s="285"/>
      <c r="P47" s="84"/>
      <c r="Q47" s="84"/>
      <c r="R47" s="167"/>
      <c r="S47" s="3">
        <f t="shared" ref="S47" si="110">G47+J47+M47+P47</f>
        <v>0</v>
      </c>
      <c r="T47" s="8">
        <f t="shared" ref="T47" si="111">H47+K47+N47+Q47</f>
        <v>0</v>
      </c>
      <c r="U47" s="19">
        <f>I47+L47+O47+R47</f>
        <v>0</v>
      </c>
      <c r="V47" s="201"/>
      <c r="W47" s="202"/>
      <c r="X47" s="203"/>
      <c r="Y47" s="201"/>
      <c r="Z47" s="202"/>
      <c r="AA47" s="203"/>
      <c r="AB47" s="293"/>
      <c r="AC47" s="197"/>
      <c r="AD47" s="43"/>
      <c r="AE47" s="196"/>
      <c r="AF47" s="197"/>
      <c r="AG47" s="43"/>
      <c r="AH47" s="32">
        <f t="shared" si="107"/>
        <v>0</v>
      </c>
      <c r="AI47" s="31">
        <f t="shared" si="108"/>
        <v>0</v>
      </c>
      <c r="AJ47" s="22">
        <f t="shared" si="109"/>
        <v>0</v>
      </c>
      <c r="AK47" s="82"/>
      <c r="AL47" s="83"/>
      <c r="AM47" s="103"/>
      <c r="AN47" s="82"/>
      <c r="AO47" s="83"/>
      <c r="AP47" s="103"/>
      <c r="AQ47" s="3">
        <f t="shared" si="104"/>
        <v>0</v>
      </c>
      <c r="AR47" s="8">
        <f t="shared" si="105"/>
        <v>0</v>
      </c>
      <c r="AS47" s="19">
        <f t="shared" si="106"/>
        <v>0</v>
      </c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</row>
    <row r="48" spans="1:112" s="131" customFormat="1" ht="16.5" thickBot="1" x14ac:dyDescent="0.3">
      <c r="A48" s="51">
        <v>37</v>
      </c>
      <c r="B48" s="68" t="s">
        <v>70</v>
      </c>
      <c r="C48" s="258" t="s">
        <v>115</v>
      </c>
      <c r="D48" s="185">
        <v>0</v>
      </c>
      <c r="E48" s="186">
        <v>0</v>
      </c>
      <c r="F48" s="187">
        <v>0</v>
      </c>
      <c r="G48" s="224">
        <v>0</v>
      </c>
      <c r="H48" s="183">
        <v>0</v>
      </c>
      <c r="I48" s="184">
        <v>0</v>
      </c>
      <c r="J48" s="185">
        <v>0</v>
      </c>
      <c r="K48" s="186">
        <v>0</v>
      </c>
      <c r="L48" s="187">
        <v>0</v>
      </c>
      <c r="M48" s="185">
        <v>0</v>
      </c>
      <c r="N48" s="186">
        <v>0</v>
      </c>
      <c r="O48" s="187">
        <v>0</v>
      </c>
      <c r="P48" s="190">
        <v>0</v>
      </c>
      <c r="Q48" s="186">
        <v>0</v>
      </c>
      <c r="R48" s="205">
        <v>0</v>
      </c>
      <c r="S48" s="185">
        <v>0</v>
      </c>
      <c r="T48" s="186">
        <v>0</v>
      </c>
      <c r="U48" s="187">
        <v>0</v>
      </c>
      <c r="V48" s="5">
        <v>0</v>
      </c>
      <c r="W48" s="10">
        <v>0</v>
      </c>
      <c r="X48" s="17">
        <v>0</v>
      </c>
      <c r="Y48" s="5">
        <v>0</v>
      </c>
      <c r="Z48" s="10">
        <v>0</v>
      </c>
      <c r="AA48" s="17">
        <v>0</v>
      </c>
      <c r="AB48" s="5">
        <v>0</v>
      </c>
      <c r="AC48" s="10">
        <v>0</v>
      </c>
      <c r="AD48" s="17">
        <v>0</v>
      </c>
      <c r="AE48" s="5">
        <v>0</v>
      </c>
      <c r="AF48" s="10">
        <v>0</v>
      </c>
      <c r="AG48" s="17">
        <v>0</v>
      </c>
      <c r="AH48" s="1">
        <f>SUM(AH42:AH47)</f>
        <v>0</v>
      </c>
      <c r="AI48" s="6">
        <f t="shared" ref="AI48:AJ48" si="112">SUM(AI42:AI47)</f>
        <v>0</v>
      </c>
      <c r="AJ48" s="16">
        <f t="shared" si="112"/>
        <v>0</v>
      </c>
      <c r="AK48" s="5">
        <v>0</v>
      </c>
      <c r="AL48" s="10">
        <v>0</v>
      </c>
      <c r="AM48" s="17">
        <v>0</v>
      </c>
      <c r="AN48" s="5">
        <v>0</v>
      </c>
      <c r="AO48" s="10">
        <v>0</v>
      </c>
      <c r="AP48" s="17">
        <v>0</v>
      </c>
      <c r="AQ48" s="63">
        <f>SUM(AQ42:AQ47)</f>
        <v>0</v>
      </c>
      <c r="AR48" s="64">
        <f t="shared" ref="AR48:AS48" si="113">SUM(AR42:AR47)</f>
        <v>0</v>
      </c>
      <c r="AS48" s="91">
        <f t="shared" si="113"/>
        <v>0</v>
      </c>
      <c r="AT48" s="241"/>
      <c r="AU48" s="241"/>
      <c r="AV48" s="241"/>
      <c r="AW48" s="241"/>
      <c r="AX48" s="241"/>
      <c r="AY48" s="241"/>
      <c r="AZ48" s="241"/>
      <c r="BA48" s="241"/>
      <c r="BB48" s="241"/>
      <c r="BC48" s="241"/>
      <c r="BD48" s="241"/>
      <c r="BE48" s="241"/>
      <c r="BF48" s="241"/>
      <c r="BG48" s="241"/>
      <c r="BH48" s="241"/>
      <c r="BI48" s="241"/>
      <c r="BJ48" s="241"/>
      <c r="BK48" s="241"/>
      <c r="BL48" s="241"/>
      <c r="BM48" s="241"/>
      <c r="BN48" s="241"/>
      <c r="BO48" s="241"/>
      <c r="BP48" s="241"/>
      <c r="BQ48" s="241"/>
      <c r="BR48" s="241"/>
      <c r="BS48" s="241"/>
      <c r="BT48" s="241"/>
      <c r="BU48" s="241"/>
      <c r="BV48" s="241"/>
      <c r="BW48" s="241"/>
      <c r="BX48" s="241"/>
      <c r="BY48" s="241"/>
      <c r="BZ48" s="241"/>
      <c r="CA48" s="241"/>
      <c r="CB48" s="241"/>
      <c r="CC48" s="241"/>
      <c r="CD48" s="241"/>
      <c r="CE48" s="241"/>
      <c r="CF48" s="241"/>
      <c r="CG48" s="241"/>
      <c r="CH48" s="241"/>
      <c r="CI48" s="241"/>
      <c r="CJ48" s="241"/>
      <c r="CK48" s="241"/>
      <c r="CL48" s="241"/>
      <c r="CM48" s="241"/>
      <c r="CN48" s="241"/>
      <c r="CO48" s="241"/>
      <c r="CP48" s="241"/>
      <c r="CQ48" s="241"/>
      <c r="CR48" s="241"/>
      <c r="CS48" s="241"/>
      <c r="CT48" s="241"/>
      <c r="CU48" s="241"/>
      <c r="CV48" s="241"/>
      <c r="CW48" s="241"/>
      <c r="CX48" s="241"/>
      <c r="CY48" s="241"/>
      <c r="CZ48" s="241"/>
      <c r="DA48" s="241"/>
      <c r="DB48" s="241"/>
      <c r="DC48" s="241"/>
      <c r="DD48" s="241"/>
      <c r="DE48" s="241"/>
      <c r="DF48" s="241"/>
      <c r="DG48" s="241"/>
      <c r="DH48" s="241"/>
    </row>
    <row r="49" spans="1:112" s="102" customFormat="1" x14ac:dyDescent="0.25">
      <c r="A49" s="71">
        <v>38</v>
      </c>
      <c r="B49" s="271" t="s">
        <v>71</v>
      </c>
      <c r="C49" s="262" t="s">
        <v>122</v>
      </c>
      <c r="D49" s="2"/>
      <c r="E49" s="7"/>
      <c r="F49" s="18"/>
      <c r="G49" s="225"/>
      <c r="H49" s="29"/>
      <c r="I49" s="25"/>
      <c r="J49" s="2"/>
      <c r="K49" s="7"/>
      <c r="L49" s="18"/>
      <c r="M49" s="2"/>
      <c r="N49" s="7"/>
      <c r="O49" s="18"/>
      <c r="P49" s="192"/>
      <c r="Q49" s="7">
        <v>0</v>
      </c>
      <c r="R49" s="13">
        <v>0</v>
      </c>
      <c r="S49" s="219">
        <f>D49+G49+J49+M49+P49</f>
        <v>0</v>
      </c>
      <c r="T49" s="220">
        <f t="shared" ref="T49:U49" si="114">E49+H49+K49+N49+Q49</f>
        <v>0</v>
      </c>
      <c r="U49" s="221">
        <f t="shared" si="114"/>
        <v>0</v>
      </c>
      <c r="V49" s="72"/>
      <c r="W49" s="73"/>
      <c r="X49" s="98"/>
      <c r="Y49" s="72"/>
      <c r="Z49" s="73"/>
      <c r="AA49" s="98"/>
      <c r="AB49" s="74"/>
      <c r="AC49" s="73"/>
      <c r="AD49" s="99">
        <v>0</v>
      </c>
      <c r="AE49" s="72"/>
      <c r="AF49" s="73"/>
      <c r="AG49" s="99"/>
      <c r="AH49" s="2">
        <f t="shared" ref="AH49:AH58" si="115">V49+Y49+AB49+AE49</f>
        <v>0</v>
      </c>
      <c r="AI49" s="7">
        <f t="shared" ref="AI49:AI58" si="116">W49+Z49+AC49+AF49</f>
        <v>0</v>
      </c>
      <c r="AJ49" s="18">
        <f t="shared" ref="AJ49:AJ58" si="117">X49+AA49+AD49+AG49</f>
        <v>0</v>
      </c>
      <c r="AK49" s="72"/>
      <c r="AL49" s="73"/>
      <c r="AM49" s="98"/>
      <c r="AN49" s="72"/>
      <c r="AO49" s="73"/>
      <c r="AP49" s="98"/>
      <c r="AQ49" s="33">
        <f t="shared" ref="AQ49:AS50" si="118">D49+S49+AH49+AK49+AN49</f>
        <v>0</v>
      </c>
      <c r="AR49" s="29">
        <f t="shared" si="118"/>
        <v>0</v>
      </c>
      <c r="AS49" s="26">
        <f t="shared" si="118"/>
        <v>0</v>
      </c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</row>
    <row r="50" spans="1:112" s="106" customFormat="1" x14ac:dyDescent="0.25">
      <c r="A50" s="76">
        <v>39</v>
      </c>
      <c r="B50" s="272" t="s">
        <v>72</v>
      </c>
      <c r="C50" s="260" t="s">
        <v>26</v>
      </c>
      <c r="D50" s="3"/>
      <c r="E50" s="8">
        <v>997</v>
      </c>
      <c r="F50" s="19">
        <v>1036</v>
      </c>
      <c r="G50" s="176"/>
      <c r="H50" s="8"/>
      <c r="I50" s="14">
        <v>224</v>
      </c>
      <c r="J50" s="3">
        <v>11522</v>
      </c>
      <c r="K50" s="8">
        <v>9588</v>
      </c>
      <c r="L50" s="19">
        <v>98</v>
      </c>
      <c r="M50" s="3">
        <v>6070</v>
      </c>
      <c r="N50" s="8">
        <v>4441</v>
      </c>
      <c r="O50" s="19">
        <v>15906</v>
      </c>
      <c r="P50" s="176">
        <v>2727</v>
      </c>
      <c r="Q50" s="8">
        <v>12068</v>
      </c>
      <c r="R50" s="14">
        <v>9702</v>
      </c>
      <c r="S50" s="3">
        <f>G50+J50+M50+P50</f>
        <v>20319</v>
      </c>
      <c r="T50" s="8">
        <f t="shared" ref="T50:U50" si="119">H50+K50+N50+Q50</f>
        <v>26097</v>
      </c>
      <c r="U50" s="19">
        <f t="shared" si="119"/>
        <v>25930</v>
      </c>
      <c r="V50" s="77">
        <v>545</v>
      </c>
      <c r="W50" s="78"/>
      <c r="X50" s="103">
        <v>528</v>
      </c>
      <c r="Y50" s="77">
        <v>500</v>
      </c>
      <c r="Z50" s="78">
        <v>500</v>
      </c>
      <c r="AA50" s="103">
        <v>100</v>
      </c>
      <c r="AB50" s="79"/>
      <c r="AC50" s="78"/>
      <c r="AD50" s="104">
        <v>0</v>
      </c>
      <c r="AE50" s="77"/>
      <c r="AF50" s="78"/>
      <c r="AG50" s="104"/>
      <c r="AH50" s="3">
        <f t="shared" si="115"/>
        <v>1045</v>
      </c>
      <c r="AI50" s="8">
        <f t="shared" si="116"/>
        <v>500</v>
      </c>
      <c r="AJ50" s="19">
        <f t="shared" si="117"/>
        <v>628</v>
      </c>
      <c r="AK50" s="77"/>
      <c r="AL50" s="78"/>
      <c r="AM50" s="103"/>
      <c r="AN50" s="77"/>
      <c r="AO50" s="78"/>
      <c r="AP50" s="103"/>
      <c r="AQ50" s="3">
        <f t="shared" si="118"/>
        <v>21364</v>
      </c>
      <c r="AR50" s="8">
        <f t="shared" si="118"/>
        <v>27594</v>
      </c>
      <c r="AS50" s="19">
        <f t="shared" si="118"/>
        <v>27594</v>
      </c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</row>
    <row r="51" spans="1:112" s="106" customFormat="1" x14ac:dyDescent="0.25">
      <c r="A51" s="76">
        <v>40</v>
      </c>
      <c r="B51" s="272" t="s">
        <v>73</v>
      </c>
      <c r="C51" s="260" t="s">
        <v>27</v>
      </c>
      <c r="D51" s="3"/>
      <c r="E51" s="8"/>
      <c r="F51" s="19"/>
      <c r="G51" s="176"/>
      <c r="H51" s="8"/>
      <c r="I51" s="14"/>
      <c r="J51" s="3"/>
      <c r="K51" s="8"/>
      <c r="L51" s="19"/>
      <c r="M51" s="3">
        <v>139613</v>
      </c>
      <c r="N51" s="8">
        <v>139975</v>
      </c>
      <c r="O51" s="19">
        <v>125001</v>
      </c>
      <c r="P51" s="176">
        <v>2422</v>
      </c>
      <c r="Q51" s="8">
        <v>2997</v>
      </c>
      <c r="R51" s="14">
        <v>2971</v>
      </c>
      <c r="S51" s="3">
        <f t="shared" ref="S51:S58" si="120">G51+J51+M51+P51</f>
        <v>142035</v>
      </c>
      <c r="T51" s="8">
        <f t="shared" ref="T51:T58" si="121">H51+K51+N51+Q51</f>
        <v>142972</v>
      </c>
      <c r="U51" s="19">
        <f t="shared" ref="U51:U58" si="122">I51+L51+O51+R51</f>
        <v>127972</v>
      </c>
      <c r="V51" s="77">
        <v>8219</v>
      </c>
      <c r="W51" s="78">
        <v>8321</v>
      </c>
      <c r="X51" s="103">
        <v>19146</v>
      </c>
      <c r="Y51" s="77">
        <v>3937</v>
      </c>
      <c r="Z51" s="78">
        <v>4072</v>
      </c>
      <c r="AA51" s="103">
        <v>8247</v>
      </c>
      <c r="AB51" s="79"/>
      <c r="AC51" s="78"/>
      <c r="AD51" s="104">
        <v>0</v>
      </c>
      <c r="AE51" s="77">
        <v>1308</v>
      </c>
      <c r="AF51" s="78"/>
      <c r="AG51" s="104"/>
      <c r="AH51" s="3">
        <f t="shared" si="115"/>
        <v>13464</v>
      </c>
      <c r="AI51" s="8">
        <f t="shared" si="116"/>
        <v>12393</v>
      </c>
      <c r="AJ51" s="19">
        <f t="shared" si="117"/>
        <v>27393</v>
      </c>
      <c r="AK51" s="77"/>
      <c r="AL51" s="78"/>
      <c r="AM51" s="103"/>
      <c r="AN51" s="77"/>
      <c r="AO51" s="78"/>
      <c r="AP51" s="103"/>
      <c r="AQ51" s="3">
        <f t="shared" ref="AQ51:AQ54" si="123">D51+S51+AH51+AK51+AN51</f>
        <v>155499</v>
      </c>
      <c r="AR51" s="8">
        <f t="shared" ref="AQ51:AR58" si="124">E51+T51+AI51+AL51+AO51</f>
        <v>155365</v>
      </c>
      <c r="AS51" s="19">
        <f t="shared" ref="AS51:AS58" si="125">F51+U51+AJ51+AM51+AP51</f>
        <v>155365</v>
      </c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</row>
    <row r="52" spans="1:112" s="106" customFormat="1" x14ac:dyDescent="0.25">
      <c r="A52" s="76">
        <v>41</v>
      </c>
      <c r="B52" s="272" t="s">
        <v>74</v>
      </c>
      <c r="C52" s="260" t="s">
        <v>28</v>
      </c>
      <c r="D52" s="3"/>
      <c r="E52" s="8"/>
      <c r="F52" s="19"/>
      <c r="G52" s="176"/>
      <c r="H52" s="8"/>
      <c r="I52" s="14"/>
      <c r="J52" s="3"/>
      <c r="K52" s="8"/>
      <c r="L52" s="19"/>
      <c r="M52" s="3"/>
      <c r="N52" s="8"/>
      <c r="O52" s="19"/>
      <c r="P52" s="176"/>
      <c r="Q52" s="8">
        <v>0</v>
      </c>
      <c r="R52" s="14">
        <v>0</v>
      </c>
      <c r="S52" s="3">
        <f t="shared" si="120"/>
        <v>0</v>
      </c>
      <c r="T52" s="8">
        <f t="shared" si="121"/>
        <v>0</v>
      </c>
      <c r="U52" s="19">
        <f t="shared" si="122"/>
        <v>0</v>
      </c>
      <c r="V52" s="77"/>
      <c r="W52" s="78"/>
      <c r="X52" s="103"/>
      <c r="Y52" s="77"/>
      <c r="Z52" s="78"/>
      <c r="AA52" s="103"/>
      <c r="AB52" s="79"/>
      <c r="AC52" s="78"/>
      <c r="AD52" s="104">
        <v>0</v>
      </c>
      <c r="AE52" s="77"/>
      <c r="AF52" s="78"/>
      <c r="AG52" s="104"/>
      <c r="AH52" s="3">
        <f t="shared" si="115"/>
        <v>0</v>
      </c>
      <c r="AI52" s="8">
        <f t="shared" si="116"/>
        <v>0</v>
      </c>
      <c r="AJ52" s="19">
        <f t="shared" si="117"/>
        <v>0</v>
      </c>
      <c r="AK52" s="77"/>
      <c r="AL52" s="78"/>
      <c r="AM52" s="103"/>
      <c r="AN52" s="77"/>
      <c r="AO52" s="78"/>
      <c r="AP52" s="103"/>
      <c r="AQ52" s="3">
        <f t="shared" ref="AQ52" si="126">D52+S52+AH52+AK52+AN52</f>
        <v>0</v>
      </c>
      <c r="AR52" s="8">
        <f t="shared" ref="AR52" si="127">E52+T52+AI52+AL52+AO52</f>
        <v>0</v>
      </c>
      <c r="AS52" s="19">
        <f t="shared" ref="AS52" si="128">F52+U52+AJ52+AM52+AP52</f>
        <v>0</v>
      </c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</row>
    <row r="53" spans="1:112" s="106" customFormat="1" x14ac:dyDescent="0.25">
      <c r="A53" s="76">
        <v>42</v>
      </c>
      <c r="B53" s="272" t="s">
        <v>75</v>
      </c>
      <c r="C53" s="260" t="s">
        <v>29</v>
      </c>
      <c r="D53" s="3"/>
      <c r="E53" s="8"/>
      <c r="F53" s="19">
        <v>641</v>
      </c>
      <c r="G53" s="78">
        <v>133472</v>
      </c>
      <c r="H53" s="8">
        <v>172640</v>
      </c>
      <c r="I53" s="14">
        <v>177428</v>
      </c>
      <c r="J53" s="3">
        <v>42831</v>
      </c>
      <c r="K53" s="8">
        <v>2345</v>
      </c>
      <c r="L53" s="19"/>
      <c r="M53" s="3">
        <v>49722</v>
      </c>
      <c r="N53" s="8">
        <v>106762</v>
      </c>
      <c r="O53" s="19">
        <v>104146</v>
      </c>
      <c r="P53" s="176">
        <v>4161</v>
      </c>
      <c r="Q53" s="8">
        <v>4799</v>
      </c>
      <c r="R53" s="14">
        <v>4331</v>
      </c>
      <c r="S53" s="3">
        <f t="shared" si="120"/>
        <v>230186</v>
      </c>
      <c r="T53" s="8">
        <f t="shared" si="121"/>
        <v>286546</v>
      </c>
      <c r="U53" s="19">
        <f t="shared" si="122"/>
        <v>285905</v>
      </c>
      <c r="V53" s="77"/>
      <c r="W53" s="78"/>
      <c r="X53" s="103"/>
      <c r="Y53" s="77"/>
      <c r="Z53" s="78"/>
      <c r="AA53" s="103"/>
      <c r="AB53" s="79"/>
      <c r="AC53" s="78"/>
      <c r="AD53" s="104">
        <v>0</v>
      </c>
      <c r="AE53" s="77"/>
      <c r="AF53" s="78"/>
      <c r="AG53" s="104"/>
      <c r="AH53" s="3">
        <f t="shared" si="115"/>
        <v>0</v>
      </c>
      <c r="AI53" s="8">
        <f t="shared" si="116"/>
        <v>0</v>
      </c>
      <c r="AJ53" s="19">
        <f t="shared" si="117"/>
        <v>0</v>
      </c>
      <c r="AK53" s="77"/>
      <c r="AL53" s="78"/>
      <c r="AM53" s="103"/>
      <c r="AN53" s="77"/>
      <c r="AO53" s="78"/>
      <c r="AP53" s="103"/>
      <c r="AQ53" s="3">
        <f t="shared" si="123"/>
        <v>230186</v>
      </c>
      <c r="AR53" s="8">
        <f t="shared" si="124"/>
        <v>286546</v>
      </c>
      <c r="AS53" s="19">
        <f>F53+U53+AJ53+AM53+AP53+1</f>
        <v>286547</v>
      </c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</row>
    <row r="54" spans="1:112" s="106" customFormat="1" x14ac:dyDescent="0.25">
      <c r="A54" s="76">
        <v>43</v>
      </c>
      <c r="B54" s="272" t="s">
        <v>76</v>
      </c>
      <c r="C54" s="260" t="s">
        <v>30</v>
      </c>
      <c r="D54" s="3"/>
      <c r="E54" s="8"/>
      <c r="F54" s="19">
        <v>191</v>
      </c>
      <c r="G54" s="176"/>
      <c r="H54" s="8">
        <v>328</v>
      </c>
      <c r="I54" s="14"/>
      <c r="J54" s="3">
        <v>11565</v>
      </c>
      <c r="K54" s="8">
        <v>899</v>
      </c>
      <c r="L54" s="19"/>
      <c r="M54" s="3">
        <v>48537</v>
      </c>
      <c r="N54" s="8">
        <v>59668</v>
      </c>
      <c r="O54" s="19">
        <v>58974</v>
      </c>
      <c r="P54" s="176">
        <v>2481</v>
      </c>
      <c r="Q54" s="8">
        <v>3082</v>
      </c>
      <c r="R54" s="14">
        <v>1702</v>
      </c>
      <c r="S54" s="3">
        <f t="shared" si="120"/>
        <v>62583</v>
      </c>
      <c r="T54" s="8">
        <f t="shared" si="121"/>
        <v>63977</v>
      </c>
      <c r="U54" s="19">
        <f t="shared" si="122"/>
        <v>60676</v>
      </c>
      <c r="V54" s="77"/>
      <c r="W54" s="78">
        <v>1967</v>
      </c>
      <c r="X54" s="103">
        <v>5193</v>
      </c>
      <c r="Y54" s="77"/>
      <c r="Z54" s="78">
        <v>642</v>
      </c>
      <c r="AA54" s="103">
        <v>515</v>
      </c>
      <c r="AB54" s="79"/>
      <c r="AC54" s="78"/>
      <c r="AD54" s="104">
        <v>11</v>
      </c>
      <c r="AE54" s="77">
        <v>353</v>
      </c>
      <c r="AF54" s="78"/>
      <c r="AG54" s="104"/>
      <c r="AH54" s="3">
        <f t="shared" si="115"/>
        <v>353</v>
      </c>
      <c r="AI54" s="8">
        <f t="shared" si="116"/>
        <v>2609</v>
      </c>
      <c r="AJ54" s="19">
        <f t="shared" si="117"/>
        <v>5719</v>
      </c>
      <c r="AK54" s="77"/>
      <c r="AL54" s="78"/>
      <c r="AM54" s="103"/>
      <c r="AN54" s="77"/>
      <c r="AO54" s="78"/>
      <c r="AP54" s="103"/>
      <c r="AQ54" s="3">
        <f t="shared" si="123"/>
        <v>62936</v>
      </c>
      <c r="AR54" s="8">
        <f t="shared" si="124"/>
        <v>66586</v>
      </c>
      <c r="AS54" s="19">
        <f t="shared" si="125"/>
        <v>66586</v>
      </c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</row>
    <row r="55" spans="1:112" s="106" customFormat="1" x14ac:dyDescent="0.25">
      <c r="A55" s="76">
        <v>44</v>
      </c>
      <c r="B55" s="272" t="s">
        <v>77</v>
      </c>
      <c r="C55" s="260" t="s">
        <v>31</v>
      </c>
      <c r="D55" s="3">
        <v>53949</v>
      </c>
      <c r="E55" s="8">
        <v>74065</v>
      </c>
      <c r="F55" s="19">
        <v>74065</v>
      </c>
      <c r="G55" s="176"/>
      <c r="H55" s="8"/>
      <c r="I55" s="14"/>
      <c r="J55" s="3"/>
      <c r="K55" s="8"/>
      <c r="L55" s="19"/>
      <c r="M55" s="3"/>
      <c r="N55" s="8"/>
      <c r="O55" s="19"/>
      <c r="P55" s="176"/>
      <c r="Q55" s="8"/>
      <c r="R55" s="14"/>
      <c r="S55" s="3">
        <f t="shared" si="120"/>
        <v>0</v>
      </c>
      <c r="T55" s="8">
        <f t="shared" si="121"/>
        <v>0</v>
      </c>
      <c r="U55" s="19">
        <f t="shared" si="122"/>
        <v>0</v>
      </c>
      <c r="V55" s="77"/>
      <c r="W55" s="78"/>
      <c r="X55" s="103"/>
      <c r="Y55" s="77"/>
      <c r="Z55" s="78"/>
      <c r="AA55" s="103"/>
      <c r="AB55" s="79"/>
      <c r="AC55" s="78"/>
      <c r="AD55" s="104">
        <v>0</v>
      </c>
      <c r="AE55" s="77"/>
      <c r="AF55" s="78"/>
      <c r="AG55" s="104"/>
      <c r="AH55" s="3">
        <f t="shared" si="115"/>
        <v>0</v>
      </c>
      <c r="AI55" s="8">
        <f t="shared" si="116"/>
        <v>0</v>
      </c>
      <c r="AJ55" s="19">
        <f t="shared" si="117"/>
        <v>0</v>
      </c>
      <c r="AK55" s="77"/>
      <c r="AL55" s="78"/>
      <c r="AM55" s="103"/>
      <c r="AN55" s="77"/>
      <c r="AO55" s="78"/>
      <c r="AP55" s="103"/>
      <c r="AQ55" s="3">
        <f>D55+S55+AH55+AK55+AN55</f>
        <v>53949</v>
      </c>
      <c r="AR55" s="8">
        <f t="shared" si="124"/>
        <v>74065</v>
      </c>
      <c r="AS55" s="19">
        <f t="shared" si="125"/>
        <v>74065</v>
      </c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</row>
    <row r="56" spans="1:112" s="106" customFormat="1" x14ac:dyDescent="0.25">
      <c r="A56" s="76">
        <v>45</v>
      </c>
      <c r="B56" s="272" t="s">
        <v>78</v>
      </c>
      <c r="C56" s="260" t="s">
        <v>123</v>
      </c>
      <c r="D56" s="3"/>
      <c r="E56" s="8">
        <v>38</v>
      </c>
      <c r="F56" s="19">
        <v>38</v>
      </c>
      <c r="G56" s="176"/>
      <c r="H56" s="8"/>
      <c r="I56" s="14"/>
      <c r="J56" s="3"/>
      <c r="K56" s="8"/>
      <c r="L56" s="19"/>
      <c r="M56" s="3"/>
      <c r="N56" s="8"/>
      <c r="O56" s="19"/>
      <c r="P56" s="176"/>
      <c r="Q56" s="8"/>
      <c r="R56" s="14"/>
      <c r="S56" s="3">
        <f t="shared" si="120"/>
        <v>0</v>
      </c>
      <c r="T56" s="8">
        <f t="shared" si="121"/>
        <v>0</v>
      </c>
      <c r="U56" s="19">
        <f t="shared" si="122"/>
        <v>0</v>
      </c>
      <c r="V56" s="77"/>
      <c r="W56" s="78"/>
      <c r="X56" s="103"/>
      <c r="Y56" s="77"/>
      <c r="Z56" s="78"/>
      <c r="AA56" s="103"/>
      <c r="AB56" s="79"/>
      <c r="AC56" s="78"/>
      <c r="AD56" s="104">
        <v>0</v>
      </c>
      <c r="AE56" s="77"/>
      <c r="AF56" s="78"/>
      <c r="AG56" s="104"/>
      <c r="AH56" s="3">
        <f t="shared" si="115"/>
        <v>0</v>
      </c>
      <c r="AI56" s="8">
        <f t="shared" si="116"/>
        <v>0</v>
      </c>
      <c r="AJ56" s="19">
        <f t="shared" si="117"/>
        <v>0</v>
      </c>
      <c r="AK56" s="77"/>
      <c r="AL56" s="78"/>
      <c r="AM56" s="103"/>
      <c r="AN56" s="77"/>
      <c r="AO56" s="78"/>
      <c r="AP56" s="103"/>
      <c r="AQ56" s="3">
        <f t="shared" si="124"/>
        <v>0</v>
      </c>
      <c r="AR56" s="8">
        <f t="shared" si="124"/>
        <v>38</v>
      </c>
      <c r="AS56" s="19">
        <f t="shared" si="125"/>
        <v>38</v>
      </c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</row>
    <row r="57" spans="1:112" s="133" customFormat="1" x14ac:dyDescent="0.25">
      <c r="A57" s="132">
        <v>46</v>
      </c>
      <c r="B57" s="277" t="s">
        <v>129</v>
      </c>
      <c r="C57" s="263" t="s">
        <v>130</v>
      </c>
      <c r="D57" s="3"/>
      <c r="E57" s="8">
        <v>313</v>
      </c>
      <c r="F57" s="19">
        <v>313</v>
      </c>
      <c r="G57" s="176"/>
      <c r="H57" s="8"/>
      <c r="I57" s="14"/>
      <c r="J57" s="3"/>
      <c r="K57" s="8"/>
      <c r="L57" s="19"/>
      <c r="M57" s="3"/>
      <c r="N57" s="8"/>
      <c r="O57" s="19"/>
      <c r="P57" s="176"/>
      <c r="Q57" s="8"/>
      <c r="R57" s="14"/>
      <c r="S57" s="3">
        <f t="shared" si="120"/>
        <v>0</v>
      </c>
      <c r="T57" s="8">
        <f t="shared" si="121"/>
        <v>0</v>
      </c>
      <c r="U57" s="19">
        <f t="shared" si="122"/>
        <v>0</v>
      </c>
      <c r="V57" s="77"/>
      <c r="W57" s="78"/>
      <c r="X57" s="103"/>
      <c r="Y57" s="77"/>
      <c r="Z57" s="78"/>
      <c r="AA57" s="103"/>
      <c r="AB57" s="79"/>
      <c r="AC57" s="78">
        <v>295</v>
      </c>
      <c r="AD57" s="104">
        <v>295</v>
      </c>
      <c r="AE57" s="77"/>
      <c r="AF57" s="78">
        <v>129</v>
      </c>
      <c r="AG57" s="104">
        <v>129</v>
      </c>
      <c r="AH57" s="3">
        <f t="shared" si="115"/>
        <v>0</v>
      </c>
      <c r="AI57" s="8">
        <f t="shared" si="116"/>
        <v>424</v>
      </c>
      <c r="AJ57" s="19">
        <f t="shared" si="117"/>
        <v>424</v>
      </c>
      <c r="AK57" s="77"/>
      <c r="AL57" s="78"/>
      <c r="AM57" s="103"/>
      <c r="AN57" s="77"/>
      <c r="AO57" s="78"/>
      <c r="AP57" s="103"/>
      <c r="AQ57" s="3">
        <f t="shared" si="124"/>
        <v>0</v>
      </c>
      <c r="AR57" s="8">
        <f t="shared" si="124"/>
        <v>737</v>
      </c>
      <c r="AS57" s="19">
        <f t="shared" si="125"/>
        <v>737</v>
      </c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</row>
    <row r="58" spans="1:112" s="129" customFormat="1" ht="16.5" thickBot="1" x14ac:dyDescent="0.3">
      <c r="A58" s="81">
        <v>47</v>
      </c>
      <c r="B58" s="273" t="s">
        <v>101</v>
      </c>
      <c r="C58" s="261" t="s">
        <v>32</v>
      </c>
      <c r="D58" s="4"/>
      <c r="E58" s="9">
        <v>21070</v>
      </c>
      <c r="F58" s="20">
        <v>23358</v>
      </c>
      <c r="G58" s="193"/>
      <c r="H58" s="31"/>
      <c r="I58" s="36"/>
      <c r="J58" s="4"/>
      <c r="K58" s="9"/>
      <c r="L58" s="20"/>
      <c r="M58" s="4"/>
      <c r="N58" s="9"/>
      <c r="O58" s="20"/>
      <c r="P58" s="198"/>
      <c r="Q58" s="9"/>
      <c r="R58" s="15"/>
      <c r="S58" s="3">
        <f t="shared" si="120"/>
        <v>0</v>
      </c>
      <c r="T58" s="8">
        <f t="shared" si="121"/>
        <v>0</v>
      </c>
      <c r="U58" s="19">
        <f t="shared" si="122"/>
        <v>0</v>
      </c>
      <c r="V58" s="82"/>
      <c r="W58" s="83"/>
      <c r="X58" s="107"/>
      <c r="Y58" s="82"/>
      <c r="Z58" s="83"/>
      <c r="AA58" s="107"/>
      <c r="AB58" s="84"/>
      <c r="AC58" s="83"/>
      <c r="AD58" s="108"/>
      <c r="AE58" s="82"/>
      <c r="AF58" s="83"/>
      <c r="AG58" s="108"/>
      <c r="AH58" s="32">
        <f t="shared" si="115"/>
        <v>0</v>
      </c>
      <c r="AI58" s="31">
        <f t="shared" si="116"/>
        <v>0</v>
      </c>
      <c r="AJ58" s="22">
        <f t="shared" si="117"/>
        <v>0</v>
      </c>
      <c r="AK58" s="82"/>
      <c r="AL58" s="83">
        <v>19</v>
      </c>
      <c r="AM58" s="107">
        <v>19</v>
      </c>
      <c r="AN58" s="82"/>
      <c r="AO58" s="83"/>
      <c r="AP58" s="107"/>
      <c r="AQ58" s="4">
        <f t="shared" si="124"/>
        <v>0</v>
      </c>
      <c r="AR58" s="9">
        <f t="shared" si="124"/>
        <v>21089</v>
      </c>
      <c r="AS58" s="20">
        <f t="shared" si="125"/>
        <v>23377</v>
      </c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</row>
    <row r="59" spans="1:112" s="136" customFormat="1" ht="16.5" thickBot="1" x14ac:dyDescent="0.3">
      <c r="A59" s="134">
        <v>48</v>
      </c>
      <c r="B59" s="278" t="s">
        <v>79</v>
      </c>
      <c r="C59" s="264" t="s">
        <v>148</v>
      </c>
      <c r="D59" s="69">
        <f>SUM(D49:D58)</f>
        <v>53949</v>
      </c>
      <c r="E59" s="66">
        <f>SUM(E49:E58)</f>
        <v>96483</v>
      </c>
      <c r="F59" s="96">
        <f>SUM(F49:F58)</f>
        <v>99642</v>
      </c>
      <c r="G59" s="66">
        <f>SUM(G49:G58)</f>
        <v>133472</v>
      </c>
      <c r="H59" s="66">
        <f t="shared" ref="H59:AP59" si="129">SUM(H49:H58)</f>
        <v>172968</v>
      </c>
      <c r="I59" s="96">
        <f t="shared" si="129"/>
        <v>177652</v>
      </c>
      <c r="J59" s="66">
        <f t="shared" si="129"/>
        <v>65918</v>
      </c>
      <c r="K59" s="66">
        <f t="shared" si="129"/>
        <v>12832</v>
      </c>
      <c r="L59" s="96">
        <f t="shared" si="129"/>
        <v>98</v>
      </c>
      <c r="M59" s="69">
        <f t="shared" si="129"/>
        <v>243942</v>
      </c>
      <c r="N59" s="66">
        <f t="shared" si="129"/>
        <v>310846</v>
      </c>
      <c r="O59" s="96">
        <f t="shared" si="129"/>
        <v>304027</v>
      </c>
      <c r="P59" s="65">
        <f t="shared" si="129"/>
        <v>11791</v>
      </c>
      <c r="Q59" s="66">
        <f t="shared" si="129"/>
        <v>22946</v>
      </c>
      <c r="R59" s="88">
        <f t="shared" si="129"/>
        <v>18706</v>
      </c>
      <c r="S59" s="69">
        <f>SUM(S49:S58)</f>
        <v>455123</v>
      </c>
      <c r="T59" s="66">
        <f t="shared" si="129"/>
        <v>519592</v>
      </c>
      <c r="U59" s="96">
        <f t="shared" si="129"/>
        <v>500483</v>
      </c>
      <c r="V59" s="69">
        <f t="shared" si="129"/>
        <v>8764</v>
      </c>
      <c r="W59" s="66">
        <f t="shared" si="129"/>
        <v>10288</v>
      </c>
      <c r="X59" s="96">
        <f t="shared" si="129"/>
        <v>24867</v>
      </c>
      <c r="Y59" s="69">
        <f t="shared" si="129"/>
        <v>4437</v>
      </c>
      <c r="Z59" s="66">
        <f t="shared" si="129"/>
        <v>5214</v>
      </c>
      <c r="AA59" s="96">
        <f t="shared" si="129"/>
        <v>8862</v>
      </c>
      <c r="AB59" s="65">
        <f t="shared" si="129"/>
        <v>0</v>
      </c>
      <c r="AC59" s="66">
        <f t="shared" si="129"/>
        <v>295</v>
      </c>
      <c r="AD59" s="96">
        <f t="shared" si="129"/>
        <v>306</v>
      </c>
      <c r="AE59" s="66">
        <f t="shared" si="129"/>
        <v>1661</v>
      </c>
      <c r="AF59" s="66">
        <f t="shared" si="129"/>
        <v>129</v>
      </c>
      <c r="AG59" s="88">
        <f t="shared" si="129"/>
        <v>129</v>
      </c>
      <c r="AH59" s="69">
        <f t="shared" si="129"/>
        <v>14862</v>
      </c>
      <c r="AI59" s="66">
        <f t="shared" si="129"/>
        <v>15926</v>
      </c>
      <c r="AJ59" s="96">
        <f t="shared" si="129"/>
        <v>34164</v>
      </c>
      <c r="AK59" s="69">
        <f t="shared" si="129"/>
        <v>0</v>
      </c>
      <c r="AL59" s="66">
        <f t="shared" si="129"/>
        <v>19</v>
      </c>
      <c r="AM59" s="96">
        <f t="shared" si="129"/>
        <v>19</v>
      </c>
      <c r="AN59" s="69">
        <f t="shared" si="129"/>
        <v>0</v>
      </c>
      <c r="AO59" s="66">
        <f t="shared" si="129"/>
        <v>0</v>
      </c>
      <c r="AP59" s="96">
        <f t="shared" si="129"/>
        <v>0</v>
      </c>
      <c r="AQ59" s="63">
        <f>SUM(AQ49:AQ58)</f>
        <v>523934</v>
      </c>
      <c r="AR59" s="64">
        <f>SUM(AR49:AR58)</f>
        <v>632020</v>
      </c>
      <c r="AS59" s="172">
        <f>SUM(AS49:AS58)</f>
        <v>634309</v>
      </c>
      <c r="AT59" s="241"/>
      <c r="AU59" s="241"/>
      <c r="AV59" s="241"/>
      <c r="AW59" s="241"/>
      <c r="AX59" s="241"/>
      <c r="AY59" s="241"/>
      <c r="AZ59" s="241"/>
      <c r="BA59" s="241"/>
      <c r="BB59" s="241"/>
      <c r="BC59" s="241"/>
      <c r="BD59" s="241"/>
      <c r="BE59" s="241"/>
      <c r="BF59" s="241"/>
      <c r="BG59" s="241"/>
      <c r="BH59" s="241"/>
      <c r="BI59" s="241"/>
      <c r="BJ59" s="241"/>
      <c r="BK59" s="241"/>
      <c r="BL59" s="241"/>
      <c r="BM59" s="241"/>
      <c r="BN59" s="241"/>
      <c r="BO59" s="241"/>
      <c r="BP59" s="241"/>
      <c r="BQ59" s="241"/>
      <c r="BR59" s="241"/>
      <c r="BS59" s="241"/>
      <c r="BT59" s="241"/>
      <c r="BU59" s="241"/>
      <c r="BV59" s="241"/>
      <c r="BW59" s="241"/>
      <c r="BX59" s="241"/>
      <c r="BY59" s="241"/>
      <c r="BZ59" s="241"/>
      <c r="CA59" s="241"/>
      <c r="CB59" s="241"/>
      <c r="CC59" s="241"/>
      <c r="CD59" s="241"/>
      <c r="CE59" s="241"/>
      <c r="CF59" s="241"/>
      <c r="CG59" s="241"/>
      <c r="CH59" s="241"/>
      <c r="CI59" s="241"/>
      <c r="CJ59" s="241"/>
      <c r="CK59" s="241"/>
      <c r="CL59" s="241"/>
      <c r="CM59" s="241"/>
      <c r="CN59" s="241"/>
      <c r="CO59" s="241"/>
      <c r="CP59" s="241"/>
      <c r="CQ59" s="241"/>
      <c r="CR59" s="241"/>
      <c r="CS59" s="241"/>
      <c r="CT59" s="241"/>
      <c r="CU59" s="241"/>
      <c r="CV59" s="241"/>
      <c r="CW59" s="241"/>
      <c r="CX59" s="241"/>
      <c r="CY59" s="241"/>
      <c r="CZ59" s="241"/>
      <c r="DA59" s="241"/>
      <c r="DB59" s="241"/>
      <c r="DC59" s="241"/>
      <c r="DD59" s="241"/>
      <c r="DE59" s="241"/>
      <c r="DF59" s="241"/>
      <c r="DG59" s="241"/>
      <c r="DH59" s="241"/>
    </row>
    <row r="60" spans="1:112" x14ac:dyDescent="0.25">
      <c r="A60" s="71">
        <v>49</v>
      </c>
      <c r="B60" s="271" t="s">
        <v>133</v>
      </c>
      <c r="C60" s="137" t="s">
        <v>134</v>
      </c>
      <c r="D60" s="2"/>
      <c r="E60" s="7"/>
      <c r="F60" s="18"/>
      <c r="G60" s="192"/>
      <c r="H60" s="7"/>
      <c r="I60" s="13"/>
      <c r="J60" s="2"/>
      <c r="K60" s="7"/>
      <c r="L60" s="18"/>
      <c r="M60" s="2"/>
      <c r="N60" s="7"/>
      <c r="O60" s="18"/>
      <c r="P60" s="192"/>
      <c r="Q60" s="7"/>
      <c r="R60" s="13"/>
      <c r="S60" s="2">
        <f>G60+J60+M60+P60</f>
        <v>0</v>
      </c>
      <c r="T60" s="7">
        <f t="shared" ref="T60:U60" si="130">H60+K60+N60+Q60</f>
        <v>0</v>
      </c>
      <c r="U60" s="18">
        <f t="shared" si="130"/>
        <v>0</v>
      </c>
      <c r="V60" s="72">
        <v>0</v>
      </c>
      <c r="W60" s="73">
        <v>125</v>
      </c>
      <c r="X60" s="98">
        <v>125</v>
      </c>
      <c r="Y60" s="72">
        <v>0</v>
      </c>
      <c r="Z60" s="73">
        <v>0</v>
      </c>
      <c r="AA60" s="98">
        <v>0</v>
      </c>
      <c r="AB60" s="74">
        <v>0</v>
      </c>
      <c r="AC60" s="73">
        <v>0</v>
      </c>
      <c r="AD60" s="99">
        <v>0</v>
      </c>
      <c r="AE60" s="72">
        <v>0</v>
      </c>
      <c r="AF60" s="73">
        <v>0</v>
      </c>
      <c r="AG60" s="99">
        <v>0</v>
      </c>
      <c r="AH60" s="2">
        <f t="shared" ref="AH60:AJ62" si="131">V60+Y60+AB60+AE60</f>
        <v>0</v>
      </c>
      <c r="AI60" s="7">
        <f t="shared" si="131"/>
        <v>125</v>
      </c>
      <c r="AJ60" s="18">
        <f t="shared" si="131"/>
        <v>125</v>
      </c>
      <c r="AK60" s="72"/>
      <c r="AL60" s="73"/>
      <c r="AM60" s="98"/>
      <c r="AN60" s="72"/>
      <c r="AO60" s="73"/>
      <c r="AP60" s="98"/>
      <c r="AQ60" s="72">
        <f t="shared" ref="AQ60:AS61" si="132">D60+S60+AH60+AK60+AN60</f>
        <v>0</v>
      </c>
      <c r="AR60" s="73">
        <f t="shared" si="132"/>
        <v>125</v>
      </c>
      <c r="AS60" s="98">
        <f t="shared" si="132"/>
        <v>125</v>
      </c>
    </row>
    <row r="61" spans="1:112" ht="14.25" customHeight="1" x14ac:dyDescent="0.25">
      <c r="A61" s="76">
        <v>50</v>
      </c>
      <c r="B61" s="272" t="s">
        <v>80</v>
      </c>
      <c r="C61" s="139" t="s">
        <v>33</v>
      </c>
      <c r="D61" s="3"/>
      <c r="E61" s="8"/>
      <c r="F61" s="19"/>
      <c r="G61" s="176"/>
      <c r="H61" s="8"/>
      <c r="I61" s="14"/>
      <c r="J61" s="3"/>
      <c r="K61" s="8"/>
      <c r="L61" s="19"/>
      <c r="M61" s="3"/>
      <c r="N61" s="8"/>
      <c r="O61" s="19"/>
      <c r="P61" s="176"/>
      <c r="Q61" s="8"/>
      <c r="R61" s="14"/>
      <c r="S61" s="3">
        <f t="shared" ref="S61:S62" si="133">G61+J61+M61+P61</f>
        <v>0</v>
      </c>
      <c r="T61" s="8">
        <f t="shared" ref="T61:T62" si="134">H61+K61+N61+Q61</f>
        <v>0</v>
      </c>
      <c r="U61" s="19">
        <f t="shared" ref="U61" si="135">I61+L61+O61+R61</f>
        <v>0</v>
      </c>
      <c r="V61" s="77"/>
      <c r="W61" s="78"/>
      <c r="X61" s="103"/>
      <c r="Y61" s="77"/>
      <c r="Z61" s="78"/>
      <c r="AA61" s="103"/>
      <c r="AB61" s="79"/>
      <c r="AC61" s="78"/>
      <c r="AD61" s="104"/>
      <c r="AE61" s="77"/>
      <c r="AF61" s="78"/>
      <c r="AG61" s="104"/>
      <c r="AH61" s="3">
        <f t="shared" si="131"/>
        <v>0</v>
      </c>
      <c r="AI61" s="8">
        <f t="shared" si="131"/>
        <v>0</v>
      </c>
      <c r="AJ61" s="19">
        <f t="shared" si="131"/>
        <v>0</v>
      </c>
      <c r="AK61" s="77"/>
      <c r="AL61" s="78"/>
      <c r="AM61" s="103"/>
      <c r="AN61" s="77"/>
      <c r="AO61" s="78"/>
      <c r="AP61" s="103"/>
      <c r="AQ61" s="77">
        <f t="shared" si="132"/>
        <v>0</v>
      </c>
      <c r="AR61" s="78">
        <f t="shared" si="132"/>
        <v>0</v>
      </c>
      <c r="AS61" s="103">
        <f t="shared" si="132"/>
        <v>0</v>
      </c>
    </row>
    <row r="62" spans="1:112" ht="16.5" thickBot="1" x14ac:dyDescent="0.3">
      <c r="A62" s="81">
        <v>51</v>
      </c>
      <c r="B62" s="273" t="s">
        <v>102</v>
      </c>
      <c r="C62" s="140" t="s">
        <v>103</v>
      </c>
      <c r="D62" s="32"/>
      <c r="E62" s="31">
        <v>64</v>
      </c>
      <c r="F62" s="22">
        <v>64</v>
      </c>
      <c r="G62" s="198"/>
      <c r="H62" s="9"/>
      <c r="I62" s="15"/>
      <c r="J62" s="4"/>
      <c r="K62" s="9"/>
      <c r="L62" s="20"/>
      <c r="M62" s="4"/>
      <c r="N62" s="9"/>
      <c r="O62" s="20"/>
      <c r="P62" s="198"/>
      <c r="Q62" s="9">
        <v>330</v>
      </c>
      <c r="R62" s="15">
        <v>330</v>
      </c>
      <c r="S62" s="4">
        <f t="shared" si="133"/>
        <v>0</v>
      </c>
      <c r="T62" s="9">
        <f t="shared" si="134"/>
        <v>330</v>
      </c>
      <c r="U62" s="20">
        <f>I62+L62+O62+R62</f>
        <v>330</v>
      </c>
      <c r="V62" s="82">
        <v>0</v>
      </c>
      <c r="W62" s="83">
        <v>79</v>
      </c>
      <c r="X62" s="107">
        <v>79</v>
      </c>
      <c r="Y62" s="82">
        <v>0</v>
      </c>
      <c r="Z62" s="83">
        <v>300</v>
      </c>
      <c r="AA62" s="107">
        <v>300</v>
      </c>
      <c r="AB62" s="84">
        <v>0</v>
      </c>
      <c r="AC62" s="83">
        <v>39</v>
      </c>
      <c r="AD62" s="108">
        <v>39</v>
      </c>
      <c r="AE62" s="82">
        <v>0</v>
      </c>
      <c r="AF62" s="83">
        <v>0</v>
      </c>
      <c r="AG62" s="108">
        <v>0</v>
      </c>
      <c r="AH62" s="32">
        <f t="shared" si="131"/>
        <v>0</v>
      </c>
      <c r="AI62" s="31">
        <f t="shared" si="131"/>
        <v>418</v>
      </c>
      <c r="AJ62" s="22">
        <f t="shared" si="131"/>
        <v>418</v>
      </c>
      <c r="AK62" s="82"/>
      <c r="AL62" s="83"/>
      <c r="AM62" s="107"/>
      <c r="AN62" s="82"/>
      <c r="AO62" s="83"/>
      <c r="AP62" s="107"/>
      <c r="AQ62" s="82">
        <f>D62+S62+AH62+AK62+AN62</f>
        <v>0</v>
      </c>
      <c r="AR62" s="83">
        <f>E62+T62+AI62+AL62+AO62+1</f>
        <v>813</v>
      </c>
      <c r="AS62" s="107">
        <f>F62+U62+AJ62+AM62+AP62+1</f>
        <v>813</v>
      </c>
    </row>
    <row r="63" spans="1:112" s="131" customFormat="1" ht="16.5" thickBot="1" x14ac:dyDescent="0.3">
      <c r="A63" s="53">
        <v>52</v>
      </c>
      <c r="B63" s="279" t="s">
        <v>81</v>
      </c>
      <c r="C63" s="265" t="s">
        <v>149</v>
      </c>
      <c r="D63" s="64">
        <f>SUM(D60:D62)</f>
        <v>0</v>
      </c>
      <c r="E63" s="64">
        <f>SUM(E60:E62)</f>
        <v>64</v>
      </c>
      <c r="F63" s="91">
        <f>SUM(F60:F62)</f>
        <v>64</v>
      </c>
      <c r="G63" s="130">
        <v>0</v>
      </c>
      <c r="H63" s="130">
        <v>0</v>
      </c>
      <c r="I63" s="172">
        <v>0</v>
      </c>
      <c r="J63" s="69">
        <v>0</v>
      </c>
      <c r="K63" s="65">
        <v>0</v>
      </c>
      <c r="L63" s="171">
        <v>0</v>
      </c>
      <c r="M63" s="111">
        <v>0</v>
      </c>
      <c r="N63" s="182">
        <v>0</v>
      </c>
      <c r="O63" s="174">
        <v>0</v>
      </c>
      <c r="P63" s="65">
        <v>0</v>
      </c>
      <c r="Q63" s="65">
        <v>330</v>
      </c>
      <c r="R63" s="142">
        <v>330</v>
      </c>
      <c r="S63" s="111">
        <f t="shared" ref="S63:AP63" si="136">SUM(S60:S62)</f>
        <v>0</v>
      </c>
      <c r="T63" s="182">
        <f t="shared" si="136"/>
        <v>330</v>
      </c>
      <c r="U63" s="174">
        <f t="shared" si="136"/>
        <v>330</v>
      </c>
      <c r="V63" s="111">
        <f t="shared" si="136"/>
        <v>0</v>
      </c>
      <c r="W63" s="182">
        <f t="shared" si="136"/>
        <v>204</v>
      </c>
      <c r="X63" s="174">
        <f t="shared" si="136"/>
        <v>204</v>
      </c>
      <c r="Y63" s="111">
        <f t="shared" si="136"/>
        <v>0</v>
      </c>
      <c r="Z63" s="182">
        <f t="shared" si="136"/>
        <v>300</v>
      </c>
      <c r="AA63" s="174">
        <f t="shared" si="136"/>
        <v>300</v>
      </c>
      <c r="AB63" s="182">
        <f t="shared" si="136"/>
        <v>0</v>
      </c>
      <c r="AC63" s="182">
        <f t="shared" si="136"/>
        <v>39</v>
      </c>
      <c r="AD63" s="174">
        <f t="shared" si="136"/>
        <v>39</v>
      </c>
      <c r="AE63" s="111">
        <f t="shared" si="136"/>
        <v>0</v>
      </c>
      <c r="AF63" s="182">
        <f t="shared" si="136"/>
        <v>0</v>
      </c>
      <c r="AG63" s="268">
        <f t="shared" si="136"/>
        <v>0</v>
      </c>
      <c r="AH63" s="63">
        <f t="shared" si="136"/>
        <v>0</v>
      </c>
      <c r="AI63" s="130">
        <f t="shared" si="136"/>
        <v>543</v>
      </c>
      <c r="AJ63" s="172">
        <f t="shared" si="136"/>
        <v>543</v>
      </c>
      <c r="AK63" s="63">
        <f t="shared" si="136"/>
        <v>0</v>
      </c>
      <c r="AL63" s="130">
        <f t="shared" si="136"/>
        <v>0</v>
      </c>
      <c r="AM63" s="172">
        <f t="shared" si="136"/>
        <v>0</v>
      </c>
      <c r="AN63" s="111">
        <f t="shared" si="136"/>
        <v>0</v>
      </c>
      <c r="AO63" s="182">
        <f t="shared" si="136"/>
        <v>0</v>
      </c>
      <c r="AP63" s="268">
        <f t="shared" si="136"/>
        <v>0</v>
      </c>
      <c r="AQ63" s="63">
        <f>SUM(AQ60:AQ62)</f>
        <v>0</v>
      </c>
      <c r="AR63" s="64">
        <f t="shared" ref="AR63:AS63" si="137">SUM(AR60:AR62)</f>
        <v>938</v>
      </c>
      <c r="AS63" s="91">
        <f t="shared" si="137"/>
        <v>938</v>
      </c>
      <c r="AT63" s="241"/>
      <c r="AU63" s="241"/>
      <c r="AV63" s="241"/>
      <c r="AW63" s="241"/>
      <c r="AX63" s="241"/>
      <c r="AY63" s="241"/>
      <c r="AZ63" s="241"/>
      <c r="BA63" s="241"/>
      <c r="BB63" s="241"/>
      <c r="BC63" s="241"/>
      <c r="BD63" s="241"/>
      <c r="BE63" s="241"/>
      <c r="BF63" s="241"/>
      <c r="BG63" s="241"/>
      <c r="BH63" s="241"/>
      <c r="BI63" s="241"/>
      <c r="BJ63" s="241"/>
      <c r="BK63" s="241"/>
      <c r="BL63" s="241"/>
      <c r="BM63" s="241"/>
      <c r="BN63" s="241"/>
      <c r="BO63" s="241"/>
      <c r="BP63" s="241"/>
      <c r="BQ63" s="241"/>
      <c r="BR63" s="241"/>
      <c r="BS63" s="241"/>
      <c r="BT63" s="241"/>
      <c r="BU63" s="241"/>
      <c r="BV63" s="241"/>
      <c r="BW63" s="241"/>
      <c r="BX63" s="241"/>
      <c r="BY63" s="241"/>
      <c r="BZ63" s="241"/>
      <c r="CA63" s="241"/>
      <c r="CB63" s="241"/>
      <c r="CC63" s="241"/>
      <c r="CD63" s="241"/>
      <c r="CE63" s="241"/>
      <c r="CF63" s="241"/>
      <c r="CG63" s="241"/>
      <c r="CH63" s="241"/>
      <c r="CI63" s="241"/>
      <c r="CJ63" s="241"/>
      <c r="CK63" s="241"/>
      <c r="CL63" s="241"/>
      <c r="CM63" s="241"/>
      <c r="CN63" s="241"/>
      <c r="CO63" s="241"/>
      <c r="CP63" s="241"/>
      <c r="CQ63" s="241"/>
      <c r="CR63" s="241"/>
      <c r="CS63" s="241"/>
      <c r="CT63" s="241"/>
      <c r="CU63" s="241"/>
      <c r="CV63" s="241"/>
      <c r="CW63" s="241"/>
      <c r="CX63" s="241"/>
      <c r="CY63" s="241"/>
      <c r="CZ63" s="241"/>
      <c r="DA63" s="241"/>
      <c r="DB63" s="241"/>
      <c r="DC63" s="241"/>
      <c r="DD63" s="241"/>
      <c r="DE63" s="241"/>
      <c r="DF63" s="241"/>
      <c r="DG63" s="241"/>
      <c r="DH63" s="241"/>
    </row>
    <row r="64" spans="1:112" s="131" customFormat="1" ht="16.5" thickBot="1" x14ac:dyDescent="0.3">
      <c r="A64" s="51">
        <v>53</v>
      </c>
      <c r="B64" s="68" t="s">
        <v>82</v>
      </c>
      <c r="C64" s="258" t="s">
        <v>34</v>
      </c>
      <c r="D64" s="63"/>
      <c r="E64" s="130"/>
      <c r="F64" s="164"/>
      <c r="G64" s="63"/>
      <c r="H64" s="130"/>
      <c r="I64" s="164"/>
      <c r="J64" s="63"/>
      <c r="K64" s="64"/>
      <c r="L64" s="91"/>
      <c r="M64" s="63"/>
      <c r="N64" s="130"/>
      <c r="O64" s="172"/>
      <c r="P64" s="130"/>
      <c r="Q64" s="130"/>
      <c r="R64" s="164"/>
      <c r="S64" s="69"/>
      <c r="T64" s="66"/>
      <c r="U64" s="96"/>
      <c r="V64" s="5"/>
      <c r="W64" s="10"/>
      <c r="X64" s="17"/>
      <c r="Y64" s="5"/>
      <c r="Z64" s="10"/>
      <c r="AA64" s="17"/>
      <c r="AB64" s="194"/>
      <c r="AC64" s="10"/>
      <c r="AD64" s="12"/>
      <c r="AE64" s="5"/>
      <c r="AF64" s="10"/>
      <c r="AG64" s="12"/>
      <c r="AH64" s="69"/>
      <c r="AI64" s="66"/>
      <c r="AJ64" s="96"/>
      <c r="AK64" s="63"/>
      <c r="AL64" s="64"/>
      <c r="AM64" s="91"/>
      <c r="AN64" s="63">
        <v>25084</v>
      </c>
      <c r="AO64" s="64">
        <v>37994</v>
      </c>
      <c r="AP64" s="91">
        <v>37994</v>
      </c>
      <c r="AQ64" s="63">
        <f>D64+S64+AH64+AK64+AN64</f>
        <v>25084</v>
      </c>
      <c r="AR64" s="64">
        <f>E64+T64+AI64+AL64+AO64</f>
        <v>37994</v>
      </c>
      <c r="AS64" s="91">
        <f>F64+U64+AJ64+AM64+AP64</f>
        <v>37994</v>
      </c>
      <c r="AT64" s="241"/>
      <c r="AU64" s="241"/>
      <c r="AV64" s="241"/>
      <c r="AW64" s="241"/>
      <c r="AX64" s="241"/>
      <c r="AY64" s="241"/>
      <c r="AZ64" s="241"/>
      <c r="BA64" s="241"/>
      <c r="BB64" s="241"/>
      <c r="BC64" s="241"/>
      <c r="BD64" s="241"/>
      <c r="BE64" s="241"/>
      <c r="BF64" s="241"/>
      <c r="BG64" s="241"/>
      <c r="BH64" s="241"/>
      <c r="BI64" s="241"/>
      <c r="BJ64" s="241"/>
      <c r="BK64" s="241"/>
      <c r="BL64" s="241"/>
      <c r="BM64" s="241"/>
      <c r="BN64" s="241"/>
      <c r="BO64" s="241"/>
      <c r="BP64" s="241"/>
      <c r="BQ64" s="241"/>
      <c r="BR64" s="241"/>
      <c r="BS64" s="241"/>
      <c r="BT64" s="241"/>
      <c r="BU64" s="241"/>
      <c r="BV64" s="241"/>
      <c r="BW64" s="241"/>
      <c r="BX64" s="241"/>
      <c r="BY64" s="241"/>
      <c r="BZ64" s="241"/>
      <c r="CA64" s="241"/>
      <c r="CB64" s="241"/>
      <c r="CC64" s="241"/>
      <c r="CD64" s="241"/>
      <c r="CE64" s="241"/>
      <c r="CF64" s="241"/>
      <c r="CG64" s="241"/>
      <c r="CH64" s="241"/>
      <c r="CI64" s="241"/>
      <c r="CJ64" s="241"/>
      <c r="CK64" s="241"/>
      <c r="CL64" s="241"/>
      <c r="CM64" s="241"/>
      <c r="CN64" s="241"/>
      <c r="CO64" s="241"/>
      <c r="CP64" s="241"/>
      <c r="CQ64" s="241"/>
      <c r="CR64" s="241"/>
      <c r="CS64" s="241"/>
      <c r="CT64" s="241"/>
      <c r="CU64" s="241"/>
      <c r="CV64" s="241"/>
      <c r="CW64" s="241"/>
      <c r="CX64" s="241"/>
      <c r="CY64" s="241"/>
      <c r="CZ64" s="241"/>
      <c r="DA64" s="241"/>
      <c r="DB64" s="241"/>
      <c r="DC64" s="241"/>
      <c r="DD64" s="241"/>
      <c r="DE64" s="241"/>
      <c r="DF64" s="241"/>
      <c r="DG64" s="241"/>
      <c r="DH64" s="241"/>
    </row>
    <row r="65" spans="1:112" s="144" customFormat="1" x14ac:dyDescent="0.25">
      <c r="A65" s="143">
        <v>54</v>
      </c>
      <c r="B65" s="280" t="s">
        <v>104</v>
      </c>
      <c r="C65" s="266" t="s">
        <v>35</v>
      </c>
      <c r="D65" s="72"/>
      <c r="E65" s="73"/>
      <c r="F65" s="98"/>
      <c r="G65" s="74"/>
      <c r="H65" s="74"/>
      <c r="I65" s="165"/>
      <c r="J65" s="72"/>
      <c r="K65" s="73"/>
      <c r="L65" s="98"/>
      <c r="M65" s="100"/>
      <c r="N65" s="112"/>
      <c r="O65" s="283"/>
      <c r="P65" s="112"/>
      <c r="Q65" s="112"/>
      <c r="R65" s="170"/>
      <c r="S65" s="219">
        <f>D65+G65+J65+M65+P65</f>
        <v>0</v>
      </c>
      <c r="T65" s="220">
        <f t="shared" ref="T65" si="138">E65+H65+K65+N65+Q65</f>
        <v>0</v>
      </c>
      <c r="U65" s="221">
        <f t="shared" ref="U65" si="139">F65+I65+L65+O65+R65</f>
        <v>0</v>
      </c>
      <c r="V65" s="199"/>
      <c r="W65" s="200"/>
      <c r="X65" s="38"/>
      <c r="Y65" s="199"/>
      <c r="Z65" s="200"/>
      <c r="AA65" s="38"/>
      <c r="AB65" s="290"/>
      <c r="AC65" s="200"/>
      <c r="AD65" s="210"/>
      <c r="AE65" s="199"/>
      <c r="AF65" s="200"/>
      <c r="AG65" s="210"/>
      <c r="AH65" s="2">
        <f t="shared" ref="AH65:AH66" si="140">V65+Y65+AB65+AE65</f>
        <v>0</v>
      </c>
      <c r="AI65" s="7">
        <f t="shared" ref="AI65:AI66" si="141">W65+Z65+AC65+AF65</f>
        <v>0</v>
      </c>
      <c r="AJ65" s="18">
        <f t="shared" ref="AJ65:AJ66" si="142">X65+AA65+AD65+AG65</f>
        <v>0</v>
      </c>
      <c r="AK65" s="100"/>
      <c r="AL65" s="101"/>
      <c r="AM65" s="113"/>
      <c r="AN65" s="100"/>
      <c r="AO65" s="101"/>
      <c r="AP65" s="113"/>
      <c r="AQ65" s="33">
        <f t="shared" ref="AQ65:AS66" si="143">D65+S65+AH65+AK65+AN65</f>
        <v>0</v>
      </c>
      <c r="AR65" s="29">
        <f t="shared" si="143"/>
        <v>0</v>
      </c>
      <c r="AS65" s="26">
        <f t="shared" si="143"/>
        <v>0</v>
      </c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</row>
    <row r="66" spans="1:112" s="133" customFormat="1" ht="16.5" thickBot="1" x14ac:dyDescent="0.3">
      <c r="A66" s="132">
        <v>55</v>
      </c>
      <c r="B66" s="277" t="s">
        <v>105</v>
      </c>
      <c r="C66" s="263" t="s">
        <v>36</v>
      </c>
      <c r="D66" s="82"/>
      <c r="E66" s="83"/>
      <c r="F66" s="107"/>
      <c r="G66" s="175"/>
      <c r="H66" s="175"/>
      <c r="I66" s="188"/>
      <c r="J66" s="85"/>
      <c r="K66" s="86"/>
      <c r="L66" s="127"/>
      <c r="M66" s="288"/>
      <c r="N66" s="138"/>
      <c r="O66" s="289"/>
      <c r="P66" s="175"/>
      <c r="Q66" s="175"/>
      <c r="R66" s="188"/>
      <c r="S66" s="3">
        <f>G66+J66+M66+P66</f>
        <v>0</v>
      </c>
      <c r="T66" s="8">
        <f t="shared" ref="T66" si="144">H66+K66+N66+Q66</f>
        <v>0</v>
      </c>
      <c r="U66" s="19">
        <f t="shared" ref="U66" si="145">I66+L66+O66+R66</f>
        <v>0</v>
      </c>
      <c r="V66" s="201"/>
      <c r="W66" s="202"/>
      <c r="X66" s="203"/>
      <c r="Y66" s="201"/>
      <c r="Z66" s="202"/>
      <c r="AA66" s="203"/>
      <c r="AB66" s="292"/>
      <c r="AC66" s="202"/>
      <c r="AD66" s="211"/>
      <c r="AE66" s="201"/>
      <c r="AF66" s="202"/>
      <c r="AG66" s="211"/>
      <c r="AH66" s="3">
        <f t="shared" si="140"/>
        <v>0</v>
      </c>
      <c r="AI66" s="8">
        <f t="shared" si="141"/>
        <v>0</v>
      </c>
      <c r="AJ66" s="19">
        <f t="shared" si="142"/>
        <v>0</v>
      </c>
      <c r="AK66" s="85"/>
      <c r="AL66" s="86"/>
      <c r="AM66" s="113"/>
      <c r="AN66" s="85"/>
      <c r="AO66" s="86"/>
      <c r="AP66" s="113"/>
      <c r="AQ66" s="3">
        <f t="shared" si="143"/>
        <v>0</v>
      </c>
      <c r="AR66" s="8">
        <f t="shared" si="143"/>
        <v>0</v>
      </c>
      <c r="AS66" s="19">
        <f t="shared" si="143"/>
        <v>0</v>
      </c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</row>
    <row r="67" spans="1:112" s="131" customFormat="1" ht="16.5" thickBot="1" x14ac:dyDescent="0.3">
      <c r="A67" s="51">
        <v>56</v>
      </c>
      <c r="B67" s="68" t="s">
        <v>83</v>
      </c>
      <c r="C67" s="258" t="s">
        <v>150</v>
      </c>
      <c r="D67" s="69"/>
      <c r="E67" s="65"/>
      <c r="F67" s="142"/>
      <c r="G67" s="69"/>
      <c r="H67" s="65"/>
      <c r="I67" s="142"/>
      <c r="J67" s="63"/>
      <c r="K67" s="64"/>
      <c r="L67" s="91"/>
      <c r="M67" s="63"/>
      <c r="N67" s="130"/>
      <c r="O67" s="172"/>
      <c r="P67" s="130"/>
      <c r="Q67" s="130"/>
      <c r="R67" s="164"/>
      <c r="S67" s="69">
        <f>S40+S47+S58+S62+S63+S66</f>
        <v>0</v>
      </c>
      <c r="T67" s="66">
        <f t="shared" ref="T67:T68" si="146">T39+T40+T47+T58+T62+T63+T66</f>
        <v>2390</v>
      </c>
      <c r="U67" s="96">
        <f t="shared" ref="U67:V68" si="147">U39+U40+U47+U58+U62+U63+U66</f>
        <v>2390</v>
      </c>
      <c r="V67" s="1"/>
      <c r="W67" s="6"/>
      <c r="X67" s="16"/>
      <c r="Y67" s="1"/>
      <c r="Z67" s="6"/>
      <c r="AA67" s="16"/>
      <c r="AB67" s="191"/>
      <c r="AC67" s="6"/>
      <c r="AD67" s="11"/>
      <c r="AE67" s="1"/>
      <c r="AF67" s="6"/>
      <c r="AG67" s="11"/>
      <c r="AH67" s="63"/>
      <c r="AI67" s="64"/>
      <c r="AJ67" s="91"/>
      <c r="AK67" s="63"/>
      <c r="AL67" s="64"/>
      <c r="AM67" s="91"/>
      <c r="AN67" s="63"/>
      <c r="AO67" s="64"/>
      <c r="AP67" s="91"/>
      <c r="AQ67" s="63">
        <v>0</v>
      </c>
      <c r="AR67" s="64">
        <v>0</v>
      </c>
      <c r="AS67" s="91">
        <v>0</v>
      </c>
      <c r="AT67" s="241"/>
      <c r="AU67" s="241"/>
      <c r="AV67" s="241"/>
      <c r="AW67" s="241"/>
      <c r="AX67" s="241"/>
      <c r="AY67" s="241"/>
      <c r="AZ67" s="241"/>
      <c r="BA67" s="241"/>
      <c r="BB67" s="241"/>
      <c r="BC67" s="241"/>
      <c r="BD67" s="241"/>
      <c r="BE67" s="241"/>
      <c r="BF67" s="241"/>
      <c r="BG67" s="241"/>
      <c r="BH67" s="241"/>
      <c r="BI67" s="241"/>
      <c r="BJ67" s="241"/>
      <c r="BK67" s="241"/>
      <c r="BL67" s="241"/>
      <c r="BM67" s="241"/>
      <c r="BN67" s="241"/>
      <c r="BO67" s="241"/>
      <c r="BP67" s="241"/>
      <c r="BQ67" s="241"/>
      <c r="BR67" s="241"/>
      <c r="BS67" s="241"/>
      <c r="BT67" s="241"/>
      <c r="BU67" s="241"/>
      <c r="BV67" s="241"/>
      <c r="BW67" s="241"/>
      <c r="BX67" s="241"/>
      <c r="BY67" s="241"/>
      <c r="BZ67" s="241"/>
      <c r="CA67" s="241"/>
      <c r="CB67" s="241"/>
      <c r="CC67" s="241"/>
      <c r="CD67" s="241"/>
      <c r="CE67" s="241"/>
      <c r="CF67" s="241"/>
      <c r="CG67" s="241"/>
      <c r="CH67" s="241"/>
      <c r="CI67" s="241"/>
      <c r="CJ67" s="241"/>
      <c r="CK67" s="241"/>
      <c r="CL67" s="241"/>
      <c r="CM67" s="241"/>
      <c r="CN67" s="241"/>
      <c r="CO67" s="241"/>
      <c r="CP67" s="241"/>
      <c r="CQ67" s="241"/>
      <c r="CR67" s="241"/>
      <c r="CS67" s="241"/>
      <c r="CT67" s="241"/>
      <c r="CU67" s="241"/>
      <c r="CV67" s="241"/>
      <c r="CW67" s="241"/>
      <c r="CX67" s="241"/>
      <c r="CY67" s="241"/>
      <c r="CZ67" s="241"/>
      <c r="DA67" s="241"/>
      <c r="DB67" s="241"/>
      <c r="DC67" s="241"/>
      <c r="DD67" s="241"/>
      <c r="DE67" s="241"/>
      <c r="DF67" s="241"/>
      <c r="DG67" s="241"/>
      <c r="DH67" s="241"/>
    </row>
    <row r="68" spans="1:112" s="131" customFormat="1" ht="16.5" thickBot="1" x14ac:dyDescent="0.3">
      <c r="A68" s="51">
        <v>57</v>
      </c>
      <c r="B68" s="68" t="s">
        <v>84</v>
      </c>
      <c r="C68" s="258" t="s">
        <v>151</v>
      </c>
      <c r="D68" s="63">
        <f>D40+D41+D48+D59+D63+D64+D67</f>
        <v>57654</v>
      </c>
      <c r="E68" s="64">
        <f t="shared" ref="E68:G68" si="148">E40+E41+E48+E59+E63+E64+E67</f>
        <v>96547</v>
      </c>
      <c r="F68" s="91">
        <f t="shared" si="148"/>
        <v>99706</v>
      </c>
      <c r="G68" s="63">
        <f t="shared" si="148"/>
        <v>133472</v>
      </c>
      <c r="H68" s="64">
        <f t="shared" ref="H68" si="149">H40+H41+H48+H59+H63+H64+H67</f>
        <v>172968</v>
      </c>
      <c r="I68" s="91">
        <f t="shared" ref="I68:J68" si="150">I40+I41+I48+I59+I63+I64+I67</f>
        <v>177652</v>
      </c>
      <c r="J68" s="63">
        <f t="shared" si="150"/>
        <v>65918</v>
      </c>
      <c r="K68" s="64">
        <f t="shared" ref="K68" si="151">K40+K41+K48+K59+K63+K64+K67</f>
        <v>12832</v>
      </c>
      <c r="L68" s="91">
        <f t="shared" ref="L68:M68" si="152">L40+L41+L48+L59+L63+L64+L67</f>
        <v>98</v>
      </c>
      <c r="M68" s="63">
        <f t="shared" si="152"/>
        <v>243942</v>
      </c>
      <c r="N68" s="64">
        <f t="shared" ref="N68" si="153">N40+N41+N48+N59+N63+N64+N67</f>
        <v>312576</v>
      </c>
      <c r="O68" s="91">
        <f t="shared" ref="O68:P68" si="154">O40+O41+O48+O59+O63+O64+O67</f>
        <v>305757</v>
      </c>
      <c r="P68" s="130">
        <f t="shared" si="154"/>
        <v>11791</v>
      </c>
      <c r="Q68" s="64">
        <f t="shared" ref="Q68" si="155">Q40+Q41+Q48+Q59+Q63+Q64+Q67</f>
        <v>23276</v>
      </c>
      <c r="R68" s="89">
        <f t="shared" ref="R68" si="156">R40+R41+R48+R59+R63+R64+R67</f>
        <v>19036</v>
      </c>
      <c r="S68" s="69">
        <f>S41+S48+S59+S63+S64+S67</f>
        <v>455123</v>
      </c>
      <c r="T68" s="66">
        <f t="shared" si="146"/>
        <v>524042</v>
      </c>
      <c r="U68" s="96">
        <f t="shared" si="147"/>
        <v>504933</v>
      </c>
      <c r="V68" s="63">
        <f t="shared" si="147"/>
        <v>99855</v>
      </c>
      <c r="W68" s="64">
        <f t="shared" ref="W68" si="157">W40+W41+W48+W59+W63+W64+W67</f>
        <v>87586</v>
      </c>
      <c r="X68" s="91">
        <f t="shared" ref="X68" si="158">X40+X41+X48+X59+X63+X64+X67</f>
        <v>97917</v>
      </c>
      <c r="Y68" s="63">
        <f>Y40+Y41+Y48+Y59+Y63+Y64+Y67</f>
        <v>177215</v>
      </c>
      <c r="Z68" s="64">
        <f t="shared" ref="Z68" si="159">Z40+Z41+Z48+Z59+Z63+Z64+Z67</f>
        <v>162388</v>
      </c>
      <c r="AA68" s="91">
        <f t="shared" ref="AA68:AB68" si="160">AA40+AA41+AA48+AA59+AA63+AA64+AA67</f>
        <v>213505</v>
      </c>
      <c r="AB68" s="130">
        <f t="shared" si="160"/>
        <v>255005</v>
      </c>
      <c r="AC68" s="64">
        <f t="shared" ref="AC68" si="161">AC40+AC41+AC48+AC59+AC63+AC64+AC67</f>
        <v>194912</v>
      </c>
      <c r="AD68" s="91">
        <f t="shared" ref="AD68:AE68" si="162">AD40+AD41+AD48+AD59+AD63+AD64+AD67</f>
        <v>167617</v>
      </c>
      <c r="AE68" s="63">
        <f t="shared" si="162"/>
        <v>34405</v>
      </c>
      <c r="AF68" s="64">
        <f t="shared" ref="AF68" si="163">AF40+AF41+AF48+AF59+AF63+AF64+AF67</f>
        <v>96282</v>
      </c>
      <c r="AG68" s="89">
        <f t="shared" ref="AG68:AH68" si="164">AG40+AG41+AG48+AG59+AG63+AG64+AG67</f>
        <v>105695</v>
      </c>
      <c r="AH68" s="63">
        <f t="shared" si="164"/>
        <v>566480</v>
      </c>
      <c r="AI68" s="64">
        <f t="shared" ref="AI68" si="165">AI40+AI41+AI48+AI59+AI63+AI64+AI67</f>
        <v>541168</v>
      </c>
      <c r="AJ68" s="91">
        <f t="shared" ref="AJ68:AK68" si="166">AJ40+AJ41+AJ48+AJ59+AJ63+AJ64+AJ67</f>
        <v>584734</v>
      </c>
      <c r="AK68" s="63">
        <f t="shared" si="166"/>
        <v>0</v>
      </c>
      <c r="AL68" s="64">
        <f t="shared" ref="AL68" si="167">AL40+AL41+AL48+AL59+AL63+AL64+AL67</f>
        <v>19</v>
      </c>
      <c r="AM68" s="91">
        <f t="shared" ref="AM68" si="168">AM40+AM41+AM48+AM59+AM63+AM64+AM67</f>
        <v>19</v>
      </c>
      <c r="AN68" s="63">
        <v>25084</v>
      </c>
      <c r="AO68" s="64">
        <f>AO40+AO41+AO48+AO59+AO63+AO64+AO67</f>
        <v>37994</v>
      </c>
      <c r="AP68" s="91">
        <f>AP40+AP41+AP48+AP59+AP63+AP64+AP67</f>
        <v>37994</v>
      </c>
      <c r="AQ68" s="111">
        <f>AQ40+AQ41+AQ48+AQ59+AQ63+AQ64+AQ67</f>
        <v>1104341</v>
      </c>
      <c r="AR68" s="116">
        <f t="shared" ref="AR68" si="169">AR40+AR41+AR48+AR59+AR63+AR64+AR67</f>
        <v>1197381</v>
      </c>
      <c r="AS68" s="135">
        <f>AS40+AS41+AS48+AS59+AS63+AS64+AS67</f>
        <v>1224998</v>
      </c>
      <c r="AT68" s="241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241"/>
      <c r="BF68" s="241"/>
      <c r="BG68" s="241"/>
      <c r="BH68" s="241"/>
      <c r="BI68" s="241"/>
      <c r="BJ68" s="241"/>
      <c r="BK68" s="241"/>
      <c r="BL68" s="241"/>
      <c r="BM68" s="241"/>
      <c r="BN68" s="241"/>
      <c r="BO68" s="241"/>
      <c r="BP68" s="241"/>
      <c r="BQ68" s="241"/>
      <c r="BR68" s="241"/>
      <c r="BS68" s="241"/>
      <c r="BT68" s="241"/>
      <c r="BU68" s="241"/>
      <c r="BV68" s="241"/>
      <c r="BW68" s="241"/>
      <c r="BX68" s="241"/>
      <c r="BY68" s="241"/>
      <c r="BZ68" s="241"/>
      <c r="CA68" s="241"/>
      <c r="CB68" s="241"/>
      <c r="CC68" s="241"/>
      <c r="CD68" s="241"/>
      <c r="CE68" s="241"/>
      <c r="CF68" s="241"/>
      <c r="CG68" s="241"/>
      <c r="CH68" s="241"/>
      <c r="CI68" s="241"/>
      <c r="CJ68" s="241"/>
      <c r="CK68" s="241"/>
      <c r="CL68" s="241"/>
      <c r="CM68" s="241"/>
      <c r="CN68" s="241"/>
      <c r="CO68" s="241"/>
      <c r="CP68" s="241"/>
      <c r="CQ68" s="241"/>
      <c r="CR68" s="241"/>
      <c r="CS68" s="241"/>
      <c r="CT68" s="241"/>
      <c r="CU68" s="241"/>
      <c r="CV68" s="241"/>
      <c r="CW68" s="241"/>
      <c r="CX68" s="241"/>
      <c r="CY68" s="241"/>
      <c r="CZ68" s="241"/>
      <c r="DA68" s="241"/>
      <c r="DB68" s="241"/>
      <c r="DC68" s="241"/>
      <c r="DD68" s="241"/>
      <c r="DE68" s="241"/>
      <c r="DF68" s="241"/>
      <c r="DG68" s="241"/>
      <c r="DH68" s="241"/>
    </row>
    <row r="69" spans="1:112" s="144" customFormat="1" x14ac:dyDescent="0.25">
      <c r="A69" s="143">
        <v>58</v>
      </c>
      <c r="B69" s="280" t="s">
        <v>85</v>
      </c>
      <c r="C69" s="267" t="s">
        <v>37</v>
      </c>
      <c r="D69" s="33"/>
      <c r="E69" s="29">
        <v>48599</v>
      </c>
      <c r="F69" s="26">
        <v>48599</v>
      </c>
      <c r="G69" s="192"/>
      <c r="H69" s="7">
        <v>0</v>
      </c>
      <c r="I69" s="13">
        <v>0</v>
      </c>
      <c r="J69" s="2"/>
      <c r="K69" s="7">
        <v>0</v>
      </c>
      <c r="L69" s="18">
        <v>0</v>
      </c>
      <c r="M69" s="2"/>
      <c r="N69" s="7">
        <v>0</v>
      </c>
      <c r="O69" s="18">
        <v>0</v>
      </c>
      <c r="P69" s="192"/>
      <c r="Q69" s="7">
        <v>0</v>
      </c>
      <c r="R69" s="13">
        <v>0</v>
      </c>
      <c r="S69" s="2">
        <f>G69+J69+M69+P69</f>
        <v>0</v>
      </c>
      <c r="T69" s="7">
        <f t="shared" ref="T69:U69" si="170">H69+K69+N69+Q69</f>
        <v>0</v>
      </c>
      <c r="U69" s="18">
        <f t="shared" si="170"/>
        <v>0</v>
      </c>
      <c r="V69" s="72"/>
      <c r="W69" s="73">
        <v>2284</v>
      </c>
      <c r="X69" s="98">
        <v>2284</v>
      </c>
      <c r="Y69" s="72"/>
      <c r="Z69" s="73">
        <v>11994</v>
      </c>
      <c r="AA69" s="98">
        <v>11994</v>
      </c>
      <c r="AB69" s="74"/>
      <c r="AC69" s="73">
        <v>8567</v>
      </c>
      <c r="AD69" s="99">
        <v>8567</v>
      </c>
      <c r="AE69" s="72"/>
      <c r="AF69" s="73">
        <v>5711</v>
      </c>
      <c r="AG69" s="99">
        <v>5711</v>
      </c>
      <c r="AH69" s="2">
        <f t="shared" ref="AH69:AJ71" si="171">V69+Y69+AB69+AE69</f>
        <v>0</v>
      </c>
      <c r="AI69" s="7">
        <f t="shared" si="171"/>
        <v>28556</v>
      </c>
      <c r="AJ69" s="18">
        <f t="shared" si="171"/>
        <v>28556</v>
      </c>
      <c r="AK69" s="72"/>
      <c r="AL69" s="73"/>
      <c r="AM69" s="98"/>
      <c r="AN69" s="72"/>
      <c r="AO69" s="73">
        <v>22829</v>
      </c>
      <c r="AP69" s="98">
        <v>22829</v>
      </c>
      <c r="AQ69" s="2">
        <f>D69+S69+AH69+AK69+AN69</f>
        <v>0</v>
      </c>
      <c r="AR69" s="7">
        <f>E69+T69+AI69+AL69+AO69-1</f>
        <v>99983</v>
      </c>
      <c r="AS69" s="18">
        <f>F69+U69+AJ69+AM69+AP69-1</f>
        <v>99983</v>
      </c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</row>
    <row r="70" spans="1:112" s="106" customFormat="1" x14ac:dyDescent="0.25">
      <c r="A70" s="76">
        <v>59</v>
      </c>
      <c r="B70" s="272" t="s">
        <v>86</v>
      </c>
      <c r="C70" s="260" t="s">
        <v>38</v>
      </c>
      <c r="D70" s="3">
        <f>528595-AN70</f>
        <v>519228</v>
      </c>
      <c r="E70" s="8">
        <v>911643</v>
      </c>
      <c r="F70" s="19">
        <v>750692</v>
      </c>
      <c r="G70" s="176">
        <v>510921</v>
      </c>
      <c r="H70" s="8">
        <v>536779</v>
      </c>
      <c r="I70" s="14">
        <v>488526</v>
      </c>
      <c r="J70" s="3">
        <v>157969</v>
      </c>
      <c r="K70" s="8">
        <v>132900</v>
      </c>
      <c r="L70" s="19">
        <v>132900</v>
      </c>
      <c r="M70" s="3">
        <v>612493</v>
      </c>
      <c r="N70" s="8">
        <v>694713</v>
      </c>
      <c r="O70" s="19">
        <v>693619</v>
      </c>
      <c r="P70" s="176">
        <v>767487</v>
      </c>
      <c r="Q70" s="8">
        <v>900907</v>
      </c>
      <c r="R70" s="14">
        <v>883386</v>
      </c>
      <c r="S70" s="3">
        <f>G70+J70+M70+P70</f>
        <v>2048870</v>
      </c>
      <c r="T70" s="8">
        <f t="shared" ref="T70:T71" si="172">H70+K70+N70+Q70</f>
        <v>2265299</v>
      </c>
      <c r="U70" s="19">
        <f t="shared" ref="U70:U71" si="173">I70+L70+O70+R70</f>
        <v>2198431</v>
      </c>
      <c r="V70" s="77">
        <v>25958</v>
      </c>
      <c r="W70" s="78">
        <v>42573</v>
      </c>
      <c r="X70" s="103">
        <v>63646</v>
      </c>
      <c r="Y70" s="77">
        <v>56204</v>
      </c>
      <c r="Z70" s="78">
        <v>74775</v>
      </c>
      <c r="AA70" s="103">
        <v>23496</v>
      </c>
      <c r="AB70" s="79">
        <v>58945</v>
      </c>
      <c r="AC70" s="78">
        <v>0</v>
      </c>
      <c r="AD70" s="104">
        <v>0</v>
      </c>
      <c r="AE70" s="77">
        <v>52481</v>
      </c>
      <c r="AF70" s="78">
        <v>114015</v>
      </c>
      <c r="AG70" s="104">
        <v>61723</v>
      </c>
      <c r="AH70" s="3">
        <f>V70+Y70+AB70+AE70</f>
        <v>193588</v>
      </c>
      <c r="AI70" s="8">
        <f t="shared" si="171"/>
        <v>231363</v>
      </c>
      <c r="AJ70" s="19">
        <f t="shared" si="171"/>
        <v>148865</v>
      </c>
      <c r="AK70" s="77">
        <v>114855</v>
      </c>
      <c r="AL70" s="101">
        <v>127297</v>
      </c>
      <c r="AM70" s="113">
        <v>127278</v>
      </c>
      <c r="AN70" s="77">
        <v>9367</v>
      </c>
      <c r="AO70" s="101">
        <v>9714</v>
      </c>
      <c r="AP70" s="113">
        <v>9713</v>
      </c>
      <c r="AQ70" s="3">
        <f>D70+S70+AH70+AK70+AN70</f>
        <v>2885908</v>
      </c>
      <c r="AR70" s="8">
        <f t="shared" ref="AR70" si="174">E70+T70+AI70+AL70+AO70</f>
        <v>3545316</v>
      </c>
      <c r="AS70" s="19">
        <f t="shared" ref="AS70" si="175">F70+U70+AJ70+AM70+AP70</f>
        <v>3234979</v>
      </c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</row>
    <row r="71" spans="1:112" s="133" customFormat="1" ht="16.5" thickBot="1" x14ac:dyDescent="0.3">
      <c r="A71" s="132">
        <v>60</v>
      </c>
      <c r="B71" s="277" t="s">
        <v>87</v>
      </c>
      <c r="C71" s="263" t="s">
        <v>106</v>
      </c>
      <c r="D71" s="4"/>
      <c r="E71" s="9">
        <v>0</v>
      </c>
      <c r="F71" s="20">
        <v>0</v>
      </c>
      <c r="G71" s="198"/>
      <c r="H71" s="9">
        <v>0</v>
      </c>
      <c r="I71" s="15">
        <v>0</v>
      </c>
      <c r="J71" s="4"/>
      <c r="K71" s="9">
        <v>0</v>
      </c>
      <c r="L71" s="20">
        <v>0</v>
      </c>
      <c r="M71" s="4"/>
      <c r="N71" s="9">
        <v>0</v>
      </c>
      <c r="O71" s="20">
        <v>0</v>
      </c>
      <c r="P71" s="198"/>
      <c r="Q71" s="9">
        <v>0</v>
      </c>
      <c r="R71" s="15">
        <v>0</v>
      </c>
      <c r="S71" s="4">
        <f t="shared" ref="S71" si="176">G71+J71+M71+P71</f>
        <v>0</v>
      </c>
      <c r="T71" s="9">
        <f t="shared" si="172"/>
        <v>0</v>
      </c>
      <c r="U71" s="20">
        <f t="shared" si="173"/>
        <v>0</v>
      </c>
      <c r="V71" s="82"/>
      <c r="W71" s="83"/>
      <c r="X71" s="107"/>
      <c r="Y71" s="82"/>
      <c r="Z71" s="83"/>
      <c r="AA71" s="107"/>
      <c r="AB71" s="84"/>
      <c r="AC71" s="83"/>
      <c r="AD71" s="108"/>
      <c r="AE71" s="82"/>
      <c r="AF71" s="83"/>
      <c r="AG71" s="108"/>
      <c r="AH71" s="4">
        <f t="shared" si="171"/>
        <v>0</v>
      </c>
      <c r="AI71" s="9">
        <f t="shared" si="171"/>
        <v>0</v>
      </c>
      <c r="AJ71" s="20">
        <f t="shared" si="171"/>
        <v>0</v>
      </c>
      <c r="AK71" s="82"/>
      <c r="AL71" s="87"/>
      <c r="AM71" s="300"/>
      <c r="AN71" s="82"/>
      <c r="AO71" s="87"/>
      <c r="AP71" s="300"/>
      <c r="AQ71" s="4">
        <f>D71+S71+AH71+AK71+AN71</f>
        <v>0</v>
      </c>
      <c r="AR71" s="9">
        <f t="shared" ref="AR71" si="177">E71+T71+AI71+AL71+AO71</f>
        <v>0</v>
      </c>
      <c r="AS71" s="20">
        <f t="shared" ref="AS71" si="178">F71+U71+AJ71+AM71+AP71</f>
        <v>0</v>
      </c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</row>
    <row r="72" spans="1:112" s="150" customFormat="1" ht="16.5" thickBot="1" x14ac:dyDescent="0.3">
      <c r="A72" s="145">
        <v>61</v>
      </c>
      <c r="B72" s="145" t="s">
        <v>88</v>
      </c>
      <c r="C72" s="304" t="s">
        <v>116</v>
      </c>
      <c r="D72" s="148">
        <f>SUM(D69:D71)</f>
        <v>519228</v>
      </c>
      <c r="E72" s="149">
        <f>SUM(E69:E71)</f>
        <v>960242</v>
      </c>
      <c r="F72" s="227">
        <f t="shared" ref="F72" si="179">SUM(F69:F71)</f>
        <v>799291</v>
      </c>
      <c r="G72" s="148">
        <f>SUM(G69:G71)</f>
        <v>510921</v>
      </c>
      <c r="H72" s="149">
        <f>SUM(H69:H71)</f>
        <v>536779</v>
      </c>
      <c r="I72" s="227">
        <f t="shared" ref="I72" si="180">SUM(I69:I71)</f>
        <v>488526</v>
      </c>
      <c r="J72" s="148">
        <f>SUM(J69:J71)</f>
        <v>157969</v>
      </c>
      <c r="K72" s="149">
        <f>SUM(K69:K71)</f>
        <v>132900</v>
      </c>
      <c r="L72" s="227">
        <f t="shared" ref="L72" si="181">SUM(L69:L71)</f>
        <v>132900</v>
      </c>
      <c r="M72" s="148">
        <f>SUM(M69:M71)</f>
        <v>612493</v>
      </c>
      <c r="N72" s="149">
        <f>SUM(N69:N71)</f>
        <v>694713</v>
      </c>
      <c r="O72" s="177">
        <f t="shared" ref="O72" si="182">SUM(O69:O71)</f>
        <v>693619</v>
      </c>
      <c r="P72" s="148">
        <f>SUM(P69:P71)</f>
        <v>767487</v>
      </c>
      <c r="Q72" s="149">
        <f>SUM(Q69:Q71)</f>
        <v>900907</v>
      </c>
      <c r="R72" s="189">
        <f t="shared" ref="R72" si="183">SUM(R69:R71)</f>
        <v>883386</v>
      </c>
      <c r="S72" s="148">
        <f>SUM(S69:S71)</f>
        <v>2048870</v>
      </c>
      <c r="T72" s="149">
        <f t="shared" ref="T72:U72" si="184">SUM(T69:T71)</f>
        <v>2265299</v>
      </c>
      <c r="U72" s="177">
        <f t="shared" si="184"/>
        <v>2198431</v>
      </c>
      <c r="V72" s="148">
        <f>SUM(V69:V71)</f>
        <v>25958</v>
      </c>
      <c r="W72" s="149">
        <f>SUM(W69:W71)</f>
        <v>44857</v>
      </c>
      <c r="X72" s="227">
        <f t="shared" ref="X72" si="185">SUM(X69:X71)</f>
        <v>65930</v>
      </c>
      <c r="Y72" s="148">
        <f>SUM(Y69:Y71)</f>
        <v>56204</v>
      </c>
      <c r="Z72" s="149">
        <f>SUM(Z69:Z71)</f>
        <v>86769</v>
      </c>
      <c r="AA72" s="177">
        <f t="shared" ref="AA72" si="186">SUM(AA69:AA71)</f>
        <v>35490</v>
      </c>
      <c r="AB72" s="148">
        <f>SUM(AB69:AB71)</f>
        <v>58945</v>
      </c>
      <c r="AC72" s="149">
        <f>SUM(AC69:AC71)</f>
        <v>8567</v>
      </c>
      <c r="AD72" s="227">
        <f t="shared" ref="AD72" si="187">SUM(AD69:AD71)</f>
        <v>8567</v>
      </c>
      <c r="AE72" s="146">
        <v>52481</v>
      </c>
      <c r="AF72" s="147">
        <f t="shared" ref="AF72:AJ72" si="188">SUM(AF69:AF71)</f>
        <v>119726</v>
      </c>
      <c r="AG72" s="215">
        <f t="shared" si="188"/>
        <v>67434</v>
      </c>
      <c r="AH72" s="146">
        <f t="shared" si="188"/>
        <v>193588</v>
      </c>
      <c r="AI72" s="147">
        <f t="shared" si="188"/>
        <v>259919</v>
      </c>
      <c r="AJ72" s="231">
        <f t="shared" si="188"/>
        <v>177421</v>
      </c>
      <c r="AK72" s="148">
        <f>SUM(AK69:AK71)</f>
        <v>114855</v>
      </c>
      <c r="AL72" s="149">
        <f>SUM(AL69:AL71)</f>
        <v>127297</v>
      </c>
      <c r="AM72" s="177">
        <f t="shared" ref="AM72" si="189">SUM(AM69:AM71)</f>
        <v>127278</v>
      </c>
      <c r="AN72" s="148">
        <f>SUM(AN69:AN71)</f>
        <v>9367</v>
      </c>
      <c r="AO72" s="149">
        <f>SUM(AO69:AO71)</f>
        <v>32543</v>
      </c>
      <c r="AP72" s="189">
        <f t="shared" ref="AP72" si="190">SUM(AP69:AP71)</f>
        <v>32542</v>
      </c>
      <c r="AQ72" s="148">
        <f>SUM(AQ69:AQ71)</f>
        <v>2885908</v>
      </c>
      <c r="AR72" s="149">
        <f>SUM(AR69:AR71)</f>
        <v>3645299</v>
      </c>
      <c r="AS72" s="177">
        <f t="shared" ref="AS72" si="191">SUM(AS69:AS71)</f>
        <v>3334962</v>
      </c>
      <c r="AT72" s="241"/>
      <c r="AU72" s="241"/>
      <c r="AV72" s="241"/>
      <c r="AW72" s="241"/>
      <c r="AX72" s="241"/>
      <c r="AY72" s="241"/>
      <c r="AZ72" s="241"/>
      <c r="BA72" s="241"/>
      <c r="BB72" s="241"/>
      <c r="BC72" s="241"/>
      <c r="BD72" s="241"/>
      <c r="BE72" s="241"/>
      <c r="BF72" s="241"/>
      <c r="BG72" s="241"/>
      <c r="BH72" s="241"/>
      <c r="BI72" s="241"/>
      <c r="BJ72" s="241"/>
      <c r="BK72" s="241"/>
      <c r="BL72" s="241"/>
      <c r="BM72" s="241"/>
      <c r="BN72" s="241"/>
      <c r="BO72" s="241"/>
      <c r="BP72" s="241"/>
      <c r="BQ72" s="241"/>
      <c r="BR72" s="241"/>
      <c r="BS72" s="241"/>
      <c r="BT72" s="241"/>
      <c r="BU72" s="241"/>
      <c r="BV72" s="241"/>
      <c r="BW72" s="241"/>
      <c r="BX72" s="241"/>
      <c r="BY72" s="241"/>
      <c r="BZ72" s="241"/>
      <c r="CA72" s="241"/>
      <c r="CB72" s="241"/>
      <c r="CC72" s="241"/>
      <c r="CD72" s="241"/>
      <c r="CE72" s="241"/>
      <c r="CF72" s="241"/>
      <c r="CG72" s="241"/>
      <c r="CH72" s="241"/>
      <c r="CI72" s="241"/>
      <c r="CJ72" s="241"/>
      <c r="CK72" s="241"/>
      <c r="CL72" s="241"/>
      <c r="CM72" s="241"/>
      <c r="CN72" s="241"/>
      <c r="CO72" s="241"/>
      <c r="CP72" s="241"/>
      <c r="CQ72" s="241"/>
      <c r="CR72" s="241"/>
      <c r="CS72" s="241"/>
      <c r="CT72" s="241"/>
      <c r="CU72" s="241"/>
      <c r="CV72" s="241"/>
      <c r="CW72" s="241"/>
      <c r="CX72" s="241"/>
      <c r="CY72" s="241"/>
      <c r="CZ72" s="241"/>
      <c r="DA72" s="241"/>
      <c r="DB72" s="241"/>
      <c r="DC72" s="241"/>
      <c r="DD72" s="241"/>
      <c r="DE72" s="241"/>
      <c r="DF72" s="241"/>
      <c r="DG72" s="241"/>
      <c r="DH72" s="241"/>
    </row>
    <row r="73" spans="1:112" s="151" customFormat="1" ht="17.25" thickTop="1" thickBot="1" x14ac:dyDescent="0.3">
      <c r="A73" s="117">
        <v>62</v>
      </c>
      <c r="B73" s="117"/>
      <c r="C73" s="305" t="s">
        <v>117</v>
      </c>
      <c r="D73" s="118">
        <f t="shared" ref="D73:F73" si="192">D68+D72</f>
        <v>576882</v>
      </c>
      <c r="E73" s="119">
        <f t="shared" si="192"/>
        <v>1056789</v>
      </c>
      <c r="F73" s="168">
        <f t="shared" si="192"/>
        <v>898997</v>
      </c>
      <c r="G73" s="118">
        <f t="shared" ref="G73:H73" si="193">G68+G72</f>
        <v>644393</v>
      </c>
      <c r="H73" s="119">
        <f t="shared" si="193"/>
        <v>709747</v>
      </c>
      <c r="I73" s="168">
        <f>I68+I72</f>
        <v>666178</v>
      </c>
      <c r="J73" s="118">
        <f t="shared" ref="J73:K73" si="194">J68+J72</f>
        <v>223887</v>
      </c>
      <c r="K73" s="119">
        <f t="shared" si="194"/>
        <v>145732</v>
      </c>
      <c r="L73" s="168">
        <f>L68+L72</f>
        <v>132998</v>
      </c>
      <c r="M73" s="118">
        <f t="shared" ref="M73:N73" si="195">M68+M72</f>
        <v>856435</v>
      </c>
      <c r="N73" s="119">
        <f t="shared" si="195"/>
        <v>1007289</v>
      </c>
      <c r="O73" s="179">
        <f>O68+O72</f>
        <v>999376</v>
      </c>
      <c r="P73" s="118">
        <f t="shared" ref="P73:Q73" si="196">P68+P72</f>
        <v>779278</v>
      </c>
      <c r="Q73" s="119">
        <f t="shared" si="196"/>
        <v>924183</v>
      </c>
      <c r="R73" s="168">
        <f>R68+R72</f>
        <v>902422</v>
      </c>
      <c r="S73" s="178">
        <f t="shared" ref="S73:W73" si="197">S68+S72</f>
        <v>2503993</v>
      </c>
      <c r="T73" s="119">
        <f t="shared" si="197"/>
        <v>2789341</v>
      </c>
      <c r="U73" s="179">
        <f t="shared" si="197"/>
        <v>2703364</v>
      </c>
      <c r="V73" s="118">
        <f t="shared" si="197"/>
        <v>125813</v>
      </c>
      <c r="W73" s="119">
        <f t="shared" si="197"/>
        <v>132443</v>
      </c>
      <c r="X73" s="168">
        <f>X68+X72</f>
        <v>163847</v>
      </c>
      <c r="Y73" s="118">
        <f t="shared" ref="Y73:Z73" si="198">Y68+Y72</f>
        <v>233419</v>
      </c>
      <c r="Z73" s="119">
        <f t="shared" si="198"/>
        <v>249157</v>
      </c>
      <c r="AA73" s="179">
        <f>AA68+AA72</f>
        <v>248995</v>
      </c>
      <c r="AB73" s="118">
        <f t="shared" ref="AB73:AC73" si="199">AB68+AB72</f>
        <v>313950</v>
      </c>
      <c r="AC73" s="119">
        <f t="shared" si="199"/>
        <v>203479</v>
      </c>
      <c r="AD73" s="168">
        <f>AD68+AD72</f>
        <v>176184</v>
      </c>
      <c r="AE73" s="178">
        <v>86886</v>
      </c>
      <c r="AF73" s="119">
        <f t="shared" ref="AF73:AL73" si="200">AF68+AF72</f>
        <v>216008</v>
      </c>
      <c r="AG73" s="168">
        <f t="shared" si="200"/>
        <v>173129</v>
      </c>
      <c r="AH73" s="178">
        <f t="shared" si="200"/>
        <v>760068</v>
      </c>
      <c r="AI73" s="119">
        <f t="shared" si="200"/>
        <v>801087</v>
      </c>
      <c r="AJ73" s="179">
        <f t="shared" si="200"/>
        <v>762155</v>
      </c>
      <c r="AK73" s="118">
        <f t="shared" si="200"/>
        <v>114855</v>
      </c>
      <c r="AL73" s="119">
        <f t="shared" si="200"/>
        <v>127316</v>
      </c>
      <c r="AM73" s="179">
        <f>AM68+AM72</f>
        <v>127297</v>
      </c>
      <c r="AN73" s="118">
        <f t="shared" ref="AN73:AO73" si="201">AN68+AN72</f>
        <v>34451</v>
      </c>
      <c r="AO73" s="119">
        <f t="shared" si="201"/>
        <v>70537</v>
      </c>
      <c r="AP73" s="168">
        <f>AP68+AP72</f>
        <v>70536</v>
      </c>
      <c r="AQ73" s="178">
        <f>AQ68+AQ72</f>
        <v>3990249</v>
      </c>
      <c r="AR73" s="119">
        <f>AR68+AR72</f>
        <v>4842680</v>
      </c>
      <c r="AS73" s="179">
        <f>AS68+AS72</f>
        <v>4559960</v>
      </c>
      <c r="AT73" s="241"/>
      <c r="AU73" s="241"/>
      <c r="AV73" s="241"/>
      <c r="AW73" s="241"/>
      <c r="AX73" s="241"/>
      <c r="AY73" s="241"/>
      <c r="AZ73" s="241"/>
      <c r="BA73" s="241"/>
      <c r="BB73" s="241"/>
      <c r="BC73" s="241"/>
      <c r="BD73" s="241"/>
      <c r="BE73" s="241"/>
      <c r="BF73" s="241"/>
      <c r="BG73" s="241"/>
      <c r="BH73" s="241"/>
      <c r="BI73" s="241"/>
      <c r="BJ73" s="241"/>
      <c r="BK73" s="241"/>
      <c r="BL73" s="241"/>
      <c r="BM73" s="241"/>
      <c r="BN73" s="241"/>
      <c r="BO73" s="241"/>
      <c r="BP73" s="241"/>
      <c r="BQ73" s="241"/>
      <c r="BR73" s="241"/>
      <c r="BS73" s="241"/>
      <c r="BT73" s="241"/>
      <c r="BU73" s="241"/>
      <c r="BV73" s="241"/>
      <c r="BW73" s="241"/>
      <c r="BX73" s="241"/>
      <c r="BY73" s="241"/>
      <c r="BZ73" s="241"/>
      <c r="CA73" s="241"/>
      <c r="CB73" s="241"/>
      <c r="CC73" s="241"/>
      <c r="CD73" s="241"/>
      <c r="CE73" s="241"/>
      <c r="CF73" s="241"/>
      <c r="CG73" s="241"/>
      <c r="CH73" s="241"/>
      <c r="CI73" s="241"/>
      <c r="CJ73" s="241"/>
      <c r="CK73" s="241"/>
      <c r="CL73" s="241"/>
      <c r="CM73" s="241"/>
      <c r="CN73" s="241"/>
      <c r="CO73" s="241"/>
      <c r="CP73" s="241"/>
      <c r="CQ73" s="241"/>
      <c r="CR73" s="241"/>
      <c r="CS73" s="241"/>
      <c r="CT73" s="241"/>
      <c r="CU73" s="241"/>
      <c r="CV73" s="241"/>
      <c r="CW73" s="241"/>
      <c r="CX73" s="241"/>
      <c r="CY73" s="241"/>
      <c r="CZ73" s="241"/>
      <c r="DA73" s="241"/>
      <c r="DB73" s="241"/>
      <c r="DC73" s="241"/>
      <c r="DD73" s="241"/>
      <c r="DE73" s="241"/>
      <c r="DF73" s="241"/>
      <c r="DG73" s="241"/>
      <c r="DH73" s="241"/>
    </row>
    <row r="74" spans="1:112" s="144" customFormat="1" ht="17.25" thickTop="1" thickBot="1" x14ac:dyDescent="0.3">
      <c r="A74" s="152">
        <v>63</v>
      </c>
      <c r="B74" s="303"/>
      <c r="C74" s="306" t="s">
        <v>94</v>
      </c>
      <c r="D74" s="233">
        <v>43</v>
      </c>
      <c r="E74" s="233">
        <v>35</v>
      </c>
      <c r="F74" s="234">
        <v>28.5</v>
      </c>
      <c r="G74" s="232">
        <v>64</v>
      </c>
      <c r="H74" s="233">
        <v>64</v>
      </c>
      <c r="I74" s="235">
        <v>56.5</v>
      </c>
      <c r="J74" s="232">
        <v>19</v>
      </c>
      <c r="K74" s="233">
        <v>19</v>
      </c>
      <c r="L74" s="234">
        <v>13</v>
      </c>
      <c r="M74" s="232">
        <v>66</v>
      </c>
      <c r="N74" s="233">
        <v>69</v>
      </c>
      <c r="O74" s="234">
        <v>55</v>
      </c>
      <c r="P74" s="235">
        <v>90</v>
      </c>
      <c r="Q74" s="233">
        <v>90</v>
      </c>
      <c r="R74" s="235">
        <v>86</v>
      </c>
      <c r="S74" s="237">
        <f>G74+J74+M74+P74</f>
        <v>239</v>
      </c>
      <c r="T74" s="161">
        <f>H74+K74+N74+Q74</f>
        <v>242</v>
      </c>
      <c r="U74" s="236">
        <f>I74+L74+O74+R74</f>
        <v>210.5</v>
      </c>
      <c r="V74" s="237">
        <v>7</v>
      </c>
      <c r="W74" s="161">
        <v>7</v>
      </c>
      <c r="X74" s="236">
        <v>3</v>
      </c>
      <c r="Y74" s="237">
        <v>15</v>
      </c>
      <c r="Z74" s="161">
        <v>15</v>
      </c>
      <c r="AA74" s="236">
        <v>15</v>
      </c>
      <c r="AB74" s="153">
        <v>24</v>
      </c>
      <c r="AC74" s="161">
        <v>12</v>
      </c>
      <c r="AD74" s="236">
        <v>7</v>
      </c>
      <c r="AE74" s="237">
        <v>5</v>
      </c>
      <c r="AF74" s="161">
        <v>10</v>
      </c>
      <c r="AG74" s="153">
        <v>10</v>
      </c>
      <c r="AH74" s="237">
        <f>V74+Y74+AB74+AE74</f>
        <v>51</v>
      </c>
      <c r="AI74" s="233">
        <f t="shared" ref="AI74:AJ74" si="202">W74+Z74+AC74+AF74</f>
        <v>44</v>
      </c>
      <c r="AJ74" s="234">
        <f t="shared" si="202"/>
        <v>35</v>
      </c>
      <c r="AK74" s="160">
        <v>19</v>
      </c>
      <c r="AL74" s="161">
        <v>19</v>
      </c>
      <c r="AM74" s="163">
        <v>16</v>
      </c>
      <c r="AN74" s="160">
        <v>0</v>
      </c>
      <c r="AO74" s="161">
        <v>0</v>
      </c>
      <c r="AP74" s="162">
        <v>0</v>
      </c>
      <c r="AQ74" s="160">
        <f>D74+S74+AH74+AK74+AN74</f>
        <v>352</v>
      </c>
      <c r="AR74" s="161">
        <f>E74+T74+AI74+AL74+AO74</f>
        <v>340</v>
      </c>
      <c r="AS74" s="163">
        <f>F74+U74+AJ74+AM74+AP74</f>
        <v>290</v>
      </c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</row>
    <row r="75" spans="1:112" ht="21" customHeight="1" x14ac:dyDescent="0.25">
      <c r="A75" s="154"/>
      <c r="B75" s="154"/>
      <c r="C75" s="302"/>
      <c r="D75" s="269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</row>
    <row r="76" spans="1:112" x14ac:dyDescent="0.25">
      <c r="A76" s="154"/>
      <c r="B76" s="154"/>
      <c r="C76" s="155"/>
    </row>
    <row r="77" spans="1:112" x14ac:dyDescent="0.25">
      <c r="A77" s="154"/>
      <c r="B77" s="154"/>
      <c r="C77" s="155"/>
    </row>
    <row r="78" spans="1:112" x14ac:dyDescent="0.25">
      <c r="A78" s="154"/>
      <c r="B78" s="154"/>
      <c r="C78" s="155"/>
    </row>
    <row r="79" spans="1:112" x14ac:dyDescent="0.25">
      <c r="A79" s="154"/>
      <c r="B79" s="154"/>
      <c r="C79" s="155"/>
    </row>
    <row r="80" spans="1:112" x14ac:dyDescent="0.25">
      <c r="A80" s="154"/>
      <c r="B80" s="154"/>
      <c r="C80" s="155"/>
    </row>
    <row r="81" spans="1:36" x14ac:dyDescent="0.25">
      <c r="A81" s="154"/>
      <c r="B81" s="154"/>
      <c r="C81" s="155"/>
    </row>
    <row r="82" spans="1:36" x14ac:dyDescent="0.25">
      <c r="A82" s="154"/>
      <c r="B82" s="154"/>
      <c r="C82" s="155"/>
      <c r="AJ82" s="3"/>
    </row>
    <row r="83" spans="1:36" x14ac:dyDescent="0.25">
      <c r="A83" s="154"/>
      <c r="B83" s="154"/>
      <c r="C83" s="155"/>
    </row>
    <row r="84" spans="1:36" x14ac:dyDescent="0.25">
      <c r="A84" s="154"/>
      <c r="B84" s="154"/>
      <c r="C84" s="155"/>
    </row>
    <row r="85" spans="1:36" x14ac:dyDescent="0.25">
      <c r="A85" s="154"/>
      <c r="B85" s="154"/>
      <c r="C85" s="155"/>
    </row>
    <row r="86" spans="1:36" x14ac:dyDescent="0.25">
      <c r="A86" s="154"/>
      <c r="B86" s="154"/>
      <c r="C86" s="155"/>
    </row>
    <row r="87" spans="1:36" x14ac:dyDescent="0.25">
      <c r="A87" s="154"/>
      <c r="B87" s="154"/>
      <c r="C87" s="155"/>
    </row>
    <row r="88" spans="1:36" x14ac:dyDescent="0.25">
      <c r="A88" s="154"/>
      <c r="B88" s="154"/>
      <c r="C88" s="155"/>
    </row>
    <row r="89" spans="1:36" x14ac:dyDescent="0.25">
      <c r="A89" s="154"/>
      <c r="B89" s="154"/>
      <c r="C89" s="155"/>
    </row>
    <row r="90" spans="1:36" x14ac:dyDescent="0.25">
      <c r="A90" s="154"/>
      <c r="B90" s="154"/>
      <c r="C90" s="155"/>
    </row>
    <row r="91" spans="1:36" x14ac:dyDescent="0.25">
      <c r="A91" s="154"/>
      <c r="B91" s="154"/>
      <c r="C91" s="155"/>
    </row>
    <row r="92" spans="1:36" x14ac:dyDescent="0.25">
      <c r="A92" s="154"/>
      <c r="B92" s="154"/>
      <c r="C92" s="155"/>
    </row>
    <row r="93" spans="1:36" x14ac:dyDescent="0.25">
      <c r="A93" s="154"/>
      <c r="B93" s="154"/>
      <c r="C93" s="155"/>
    </row>
    <row r="94" spans="1:36" x14ac:dyDescent="0.25">
      <c r="A94" s="154"/>
      <c r="B94" s="154"/>
      <c r="C94" s="155"/>
    </row>
    <row r="95" spans="1:36" x14ac:dyDescent="0.25">
      <c r="A95" s="154"/>
      <c r="B95" s="154"/>
      <c r="C95" s="155"/>
    </row>
    <row r="96" spans="1:36" x14ac:dyDescent="0.25">
      <c r="A96" s="154"/>
      <c r="B96" s="154"/>
      <c r="C96" s="155"/>
    </row>
    <row r="97" spans="1:3" x14ac:dyDescent="0.25">
      <c r="A97" s="154"/>
      <c r="B97" s="154"/>
      <c r="C97" s="155"/>
    </row>
    <row r="98" spans="1:3" x14ac:dyDescent="0.25">
      <c r="A98" s="154"/>
      <c r="B98" s="154"/>
      <c r="C98" s="155"/>
    </row>
    <row r="99" spans="1:3" x14ac:dyDescent="0.25">
      <c r="A99" s="154"/>
      <c r="B99" s="154"/>
      <c r="C99" s="155"/>
    </row>
    <row r="100" spans="1:3" x14ac:dyDescent="0.25">
      <c r="A100" s="154"/>
      <c r="B100" s="154"/>
      <c r="C100" s="155"/>
    </row>
    <row r="101" spans="1:3" x14ac:dyDescent="0.25">
      <c r="A101" s="154"/>
      <c r="B101" s="154"/>
      <c r="C101" s="155"/>
    </row>
    <row r="102" spans="1:3" x14ac:dyDescent="0.25">
      <c r="A102" s="154"/>
      <c r="B102" s="154"/>
      <c r="C102" s="155"/>
    </row>
    <row r="103" spans="1:3" x14ac:dyDescent="0.25">
      <c r="A103" s="154"/>
      <c r="B103" s="154"/>
      <c r="C103" s="155"/>
    </row>
    <row r="104" spans="1:3" x14ac:dyDescent="0.25">
      <c r="A104" s="154"/>
      <c r="B104" s="154"/>
      <c r="C104" s="155"/>
    </row>
    <row r="105" spans="1:3" x14ac:dyDescent="0.25">
      <c r="A105" s="154"/>
      <c r="B105" s="154"/>
      <c r="C105" s="155"/>
    </row>
    <row r="106" spans="1:3" x14ac:dyDescent="0.25">
      <c r="A106" s="154"/>
      <c r="B106" s="154"/>
      <c r="C106" s="155"/>
    </row>
    <row r="107" spans="1:3" x14ac:dyDescent="0.25">
      <c r="A107" s="154"/>
      <c r="B107" s="154"/>
      <c r="C107" s="155"/>
    </row>
    <row r="108" spans="1:3" x14ac:dyDescent="0.25">
      <c r="A108" s="154"/>
      <c r="B108" s="154"/>
      <c r="C108" s="155"/>
    </row>
    <row r="109" spans="1:3" x14ac:dyDescent="0.25">
      <c r="A109" s="154"/>
      <c r="B109" s="154"/>
      <c r="C109" s="155"/>
    </row>
    <row r="110" spans="1:3" x14ac:dyDescent="0.25">
      <c r="A110" s="154"/>
      <c r="B110" s="154"/>
      <c r="C110" s="155"/>
    </row>
    <row r="111" spans="1:3" x14ac:dyDescent="0.25">
      <c r="A111" s="154"/>
      <c r="B111" s="154"/>
      <c r="C111" s="155"/>
    </row>
    <row r="112" spans="1:3" x14ac:dyDescent="0.25">
      <c r="A112" s="154"/>
      <c r="B112" s="154"/>
      <c r="C112" s="155"/>
    </row>
    <row r="113" spans="1:3" x14ac:dyDescent="0.25">
      <c r="A113" s="154"/>
      <c r="B113" s="154"/>
      <c r="C113" s="155"/>
    </row>
    <row r="114" spans="1:3" x14ac:dyDescent="0.25">
      <c r="A114" s="154"/>
      <c r="B114" s="154"/>
      <c r="C114" s="155"/>
    </row>
    <row r="115" spans="1:3" x14ac:dyDescent="0.25">
      <c r="A115" s="154"/>
      <c r="B115" s="154"/>
      <c r="C115" s="155"/>
    </row>
    <row r="116" spans="1:3" x14ac:dyDescent="0.25">
      <c r="A116" s="154"/>
      <c r="B116" s="154"/>
      <c r="C116" s="155"/>
    </row>
    <row r="117" spans="1:3" x14ac:dyDescent="0.25">
      <c r="A117" s="154"/>
      <c r="B117" s="154"/>
      <c r="C117" s="155"/>
    </row>
    <row r="118" spans="1:3" x14ac:dyDescent="0.25">
      <c r="A118" s="154"/>
      <c r="B118" s="154"/>
      <c r="C118" s="155"/>
    </row>
    <row r="119" spans="1:3" x14ac:dyDescent="0.25">
      <c r="A119" s="154"/>
      <c r="B119" s="154"/>
      <c r="C119" s="155"/>
    </row>
    <row r="120" spans="1:3" x14ac:dyDescent="0.25">
      <c r="A120" s="154"/>
      <c r="B120" s="154"/>
      <c r="C120" s="155"/>
    </row>
    <row r="121" spans="1:3" x14ac:dyDescent="0.25">
      <c r="A121" s="154"/>
      <c r="B121" s="154"/>
      <c r="C121" s="155"/>
    </row>
    <row r="122" spans="1:3" x14ac:dyDescent="0.25">
      <c r="A122" s="154"/>
      <c r="B122" s="154"/>
      <c r="C122" s="155"/>
    </row>
    <row r="123" spans="1:3" x14ac:dyDescent="0.25">
      <c r="A123" s="154"/>
      <c r="B123" s="154"/>
      <c r="C123" s="155"/>
    </row>
    <row r="124" spans="1:3" x14ac:dyDescent="0.25">
      <c r="A124" s="154"/>
      <c r="B124" s="154"/>
      <c r="C124" s="155"/>
    </row>
    <row r="125" spans="1:3" x14ac:dyDescent="0.25">
      <c r="A125" s="154"/>
      <c r="B125" s="154"/>
      <c r="C125" s="155"/>
    </row>
    <row r="126" spans="1:3" x14ac:dyDescent="0.25">
      <c r="A126" s="154"/>
      <c r="B126" s="154"/>
      <c r="C126" s="155"/>
    </row>
    <row r="127" spans="1:3" x14ac:dyDescent="0.25">
      <c r="A127" s="154"/>
      <c r="B127" s="154"/>
      <c r="C127" s="155"/>
    </row>
    <row r="128" spans="1:3" x14ac:dyDescent="0.25">
      <c r="A128" s="154"/>
      <c r="B128" s="154"/>
      <c r="C128" s="155"/>
    </row>
    <row r="129" spans="1:3" x14ac:dyDescent="0.25">
      <c r="A129" s="154"/>
      <c r="B129" s="154"/>
      <c r="C129" s="155"/>
    </row>
    <row r="130" spans="1:3" x14ac:dyDescent="0.25">
      <c r="A130" s="154"/>
      <c r="B130" s="154"/>
      <c r="C130" s="155"/>
    </row>
    <row r="131" spans="1:3" x14ac:dyDescent="0.25">
      <c r="A131" s="154"/>
      <c r="B131" s="154"/>
      <c r="C131" s="155"/>
    </row>
    <row r="132" spans="1:3" x14ac:dyDescent="0.25">
      <c r="A132" s="154"/>
      <c r="B132" s="154"/>
      <c r="C132" s="155"/>
    </row>
    <row r="133" spans="1:3" x14ac:dyDescent="0.25">
      <c r="A133" s="154"/>
      <c r="B133" s="154"/>
      <c r="C133" s="155"/>
    </row>
    <row r="134" spans="1:3" x14ac:dyDescent="0.25">
      <c r="A134" s="154"/>
      <c r="B134" s="154"/>
      <c r="C134" s="155"/>
    </row>
    <row r="135" spans="1:3" x14ac:dyDescent="0.25">
      <c r="A135" s="154"/>
      <c r="B135" s="154"/>
      <c r="C135" s="155"/>
    </row>
    <row r="136" spans="1:3" x14ac:dyDescent="0.25">
      <c r="A136" s="154"/>
      <c r="B136" s="154"/>
      <c r="C136" s="155"/>
    </row>
    <row r="137" spans="1:3" x14ac:dyDescent="0.25">
      <c r="A137" s="154"/>
      <c r="B137" s="154"/>
      <c r="C137" s="155"/>
    </row>
    <row r="138" spans="1:3" x14ac:dyDescent="0.25">
      <c r="A138" s="154"/>
      <c r="B138" s="154"/>
      <c r="C138" s="155"/>
    </row>
    <row r="139" spans="1:3" x14ac:dyDescent="0.25">
      <c r="A139" s="154"/>
      <c r="B139" s="154"/>
      <c r="C139" s="155"/>
    </row>
    <row r="140" spans="1:3" x14ac:dyDescent="0.25">
      <c r="A140" s="154"/>
      <c r="B140" s="154"/>
      <c r="C140" s="155"/>
    </row>
    <row r="141" spans="1:3" x14ac:dyDescent="0.25">
      <c r="A141" s="154"/>
      <c r="B141" s="154"/>
      <c r="C141" s="155"/>
    </row>
    <row r="142" spans="1:3" x14ac:dyDescent="0.25">
      <c r="A142" s="154"/>
      <c r="B142" s="154"/>
      <c r="C142" s="155"/>
    </row>
    <row r="143" spans="1:3" x14ac:dyDescent="0.25">
      <c r="A143" s="154"/>
      <c r="B143" s="154"/>
      <c r="C143" s="155"/>
    </row>
    <row r="144" spans="1:3" x14ac:dyDescent="0.25">
      <c r="A144" s="154"/>
      <c r="B144" s="154"/>
      <c r="C144" s="155"/>
    </row>
    <row r="145" spans="1:3" x14ac:dyDescent="0.25">
      <c r="A145" s="154"/>
      <c r="B145" s="154"/>
      <c r="C145" s="155"/>
    </row>
    <row r="146" spans="1:3" x14ac:dyDescent="0.25">
      <c r="A146" s="154"/>
      <c r="B146" s="154"/>
      <c r="C146" s="155"/>
    </row>
    <row r="147" spans="1:3" x14ac:dyDescent="0.25">
      <c r="A147" s="154"/>
      <c r="B147" s="154"/>
      <c r="C147" s="155"/>
    </row>
    <row r="148" spans="1:3" x14ac:dyDescent="0.25">
      <c r="A148" s="154"/>
      <c r="B148" s="154"/>
      <c r="C148" s="155"/>
    </row>
    <row r="149" spans="1:3" x14ac:dyDescent="0.25">
      <c r="A149" s="154"/>
      <c r="B149" s="154"/>
      <c r="C149" s="155"/>
    </row>
    <row r="150" spans="1:3" x14ac:dyDescent="0.25">
      <c r="A150" s="154"/>
      <c r="B150" s="154"/>
      <c r="C150" s="155"/>
    </row>
    <row r="151" spans="1:3" x14ac:dyDescent="0.25">
      <c r="A151" s="154"/>
      <c r="B151" s="154"/>
      <c r="C151" s="155"/>
    </row>
    <row r="152" spans="1:3" x14ac:dyDescent="0.25">
      <c r="A152" s="154"/>
      <c r="B152" s="154"/>
      <c r="C152" s="155"/>
    </row>
    <row r="153" spans="1:3" x14ac:dyDescent="0.25">
      <c r="A153" s="154"/>
      <c r="B153" s="154"/>
      <c r="C153" s="155"/>
    </row>
    <row r="154" spans="1:3" x14ac:dyDescent="0.25">
      <c r="A154" s="154"/>
      <c r="B154" s="154"/>
      <c r="C154" s="155"/>
    </row>
    <row r="155" spans="1:3" x14ac:dyDescent="0.25">
      <c r="A155" s="154"/>
      <c r="B155" s="154"/>
      <c r="C155" s="155"/>
    </row>
    <row r="156" spans="1:3" x14ac:dyDescent="0.25">
      <c r="A156" s="154"/>
      <c r="B156" s="154"/>
      <c r="C156" s="155"/>
    </row>
    <row r="157" spans="1:3" x14ac:dyDescent="0.25">
      <c r="A157" s="154"/>
      <c r="B157" s="154"/>
      <c r="C157" s="155"/>
    </row>
    <row r="158" spans="1:3" x14ac:dyDescent="0.25">
      <c r="A158" s="154"/>
      <c r="B158" s="154"/>
      <c r="C158" s="155"/>
    </row>
    <row r="159" spans="1:3" x14ac:dyDescent="0.25">
      <c r="A159" s="154"/>
      <c r="B159" s="154"/>
      <c r="C159" s="155"/>
    </row>
    <row r="160" spans="1:3" x14ac:dyDescent="0.25">
      <c r="A160" s="154"/>
      <c r="B160" s="154"/>
      <c r="C160" s="155"/>
    </row>
    <row r="161" spans="1:3" x14ac:dyDescent="0.25">
      <c r="A161" s="154"/>
      <c r="B161" s="154"/>
      <c r="C161" s="155"/>
    </row>
    <row r="162" spans="1:3" x14ac:dyDescent="0.25">
      <c r="A162" s="154"/>
      <c r="B162" s="154"/>
      <c r="C162" s="155"/>
    </row>
    <row r="163" spans="1:3" x14ac:dyDescent="0.25">
      <c r="A163" s="154"/>
      <c r="B163" s="154"/>
      <c r="C163" s="155"/>
    </row>
    <row r="164" spans="1:3" x14ac:dyDescent="0.25">
      <c r="A164" s="154"/>
      <c r="B164" s="154"/>
      <c r="C164" s="155"/>
    </row>
    <row r="165" spans="1:3" x14ac:dyDescent="0.25">
      <c r="A165" s="154"/>
      <c r="B165" s="154"/>
      <c r="C165" s="155"/>
    </row>
    <row r="166" spans="1:3" x14ac:dyDescent="0.25">
      <c r="A166" s="154"/>
      <c r="B166" s="154"/>
      <c r="C166" s="155"/>
    </row>
    <row r="167" spans="1:3" x14ac:dyDescent="0.25">
      <c r="A167" s="154"/>
      <c r="B167" s="154"/>
      <c r="C167" s="155"/>
    </row>
    <row r="168" spans="1:3" x14ac:dyDescent="0.25">
      <c r="A168" s="154"/>
      <c r="B168" s="154"/>
      <c r="C168" s="155"/>
    </row>
    <row r="169" spans="1:3" x14ac:dyDescent="0.25">
      <c r="A169" s="154"/>
      <c r="B169" s="154"/>
      <c r="C169" s="155"/>
    </row>
    <row r="170" spans="1:3" x14ac:dyDescent="0.25">
      <c r="A170" s="154"/>
      <c r="B170" s="154"/>
      <c r="C170" s="155"/>
    </row>
    <row r="171" spans="1:3" x14ac:dyDescent="0.25">
      <c r="A171" s="154"/>
      <c r="B171" s="154"/>
      <c r="C171" s="155"/>
    </row>
    <row r="172" spans="1:3" x14ac:dyDescent="0.25">
      <c r="A172" s="154"/>
      <c r="B172" s="154"/>
      <c r="C172" s="155"/>
    </row>
    <row r="173" spans="1:3" x14ac:dyDescent="0.25">
      <c r="A173" s="154"/>
      <c r="B173" s="154"/>
      <c r="C173" s="155"/>
    </row>
    <row r="174" spans="1:3" x14ac:dyDescent="0.25">
      <c r="A174" s="154"/>
      <c r="B174" s="154"/>
      <c r="C174" s="155"/>
    </row>
    <row r="175" spans="1:3" x14ac:dyDescent="0.25">
      <c r="A175" s="154"/>
      <c r="B175" s="154"/>
      <c r="C175" s="155"/>
    </row>
    <row r="176" spans="1:3" x14ac:dyDescent="0.25">
      <c r="A176" s="154"/>
      <c r="B176" s="154"/>
      <c r="C176" s="155"/>
    </row>
    <row r="177" spans="1:3" x14ac:dyDescent="0.25">
      <c r="A177" s="154"/>
      <c r="B177" s="154"/>
      <c r="C177" s="155"/>
    </row>
    <row r="178" spans="1:3" x14ac:dyDescent="0.25">
      <c r="A178" s="154"/>
      <c r="B178" s="154"/>
      <c r="C178" s="155"/>
    </row>
    <row r="179" spans="1:3" x14ac:dyDescent="0.25">
      <c r="A179" s="154"/>
      <c r="B179" s="154"/>
      <c r="C179" s="155"/>
    </row>
    <row r="180" spans="1:3" x14ac:dyDescent="0.25">
      <c r="A180" s="154"/>
      <c r="B180" s="154"/>
      <c r="C180" s="155"/>
    </row>
    <row r="181" spans="1:3" x14ac:dyDescent="0.25">
      <c r="A181" s="154"/>
      <c r="B181" s="154"/>
      <c r="C181" s="155"/>
    </row>
    <row r="182" spans="1:3" x14ac:dyDescent="0.25">
      <c r="A182" s="154"/>
      <c r="B182" s="154"/>
      <c r="C182" s="155"/>
    </row>
    <row r="183" spans="1:3" x14ac:dyDescent="0.25">
      <c r="A183" s="154"/>
      <c r="B183" s="154"/>
      <c r="C183" s="155"/>
    </row>
    <row r="184" spans="1:3" x14ac:dyDescent="0.25">
      <c r="A184" s="154"/>
      <c r="B184" s="154"/>
      <c r="C184" s="155"/>
    </row>
    <row r="185" spans="1:3" x14ac:dyDescent="0.25">
      <c r="A185" s="154"/>
      <c r="B185" s="154"/>
      <c r="C185" s="155"/>
    </row>
    <row r="186" spans="1:3" x14ac:dyDescent="0.25">
      <c r="A186" s="154"/>
      <c r="B186" s="154"/>
      <c r="C186" s="155"/>
    </row>
    <row r="187" spans="1:3" x14ac:dyDescent="0.25">
      <c r="A187" s="154"/>
      <c r="B187" s="154"/>
      <c r="C187" s="155"/>
    </row>
    <row r="188" spans="1:3" x14ac:dyDescent="0.25">
      <c r="A188" s="154"/>
      <c r="B188" s="154"/>
      <c r="C188" s="155"/>
    </row>
    <row r="189" spans="1:3" x14ac:dyDescent="0.25">
      <c r="A189" s="154"/>
      <c r="B189" s="154"/>
      <c r="C189" s="155"/>
    </row>
    <row r="190" spans="1:3" x14ac:dyDescent="0.25">
      <c r="A190" s="154"/>
      <c r="B190" s="154"/>
      <c r="C190" s="155"/>
    </row>
    <row r="191" spans="1:3" x14ac:dyDescent="0.25">
      <c r="A191" s="154"/>
      <c r="B191" s="154"/>
      <c r="C191" s="155"/>
    </row>
    <row r="192" spans="1:3" x14ac:dyDescent="0.25">
      <c r="A192" s="154"/>
      <c r="B192" s="154"/>
      <c r="C192" s="155"/>
    </row>
    <row r="193" spans="1:3" x14ac:dyDescent="0.25">
      <c r="A193" s="154"/>
      <c r="B193" s="154"/>
      <c r="C193" s="155"/>
    </row>
    <row r="194" spans="1:3" x14ac:dyDescent="0.25">
      <c r="A194" s="154"/>
      <c r="B194" s="154"/>
      <c r="C194" s="155"/>
    </row>
    <row r="195" spans="1:3" x14ac:dyDescent="0.25">
      <c r="A195" s="154"/>
      <c r="B195" s="154"/>
      <c r="C195" s="155"/>
    </row>
    <row r="196" spans="1:3" x14ac:dyDescent="0.25">
      <c r="A196" s="154"/>
      <c r="B196" s="154"/>
      <c r="C196" s="155"/>
    </row>
    <row r="197" spans="1:3" x14ac:dyDescent="0.25">
      <c r="A197" s="154"/>
      <c r="B197" s="154"/>
      <c r="C197" s="155"/>
    </row>
    <row r="198" spans="1:3" x14ac:dyDescent="0.25">
      <c r="A198" s="154"/>
      <c r="B198" s="154"/>
      <c r="C198" s="155"/>
    </row>
    <row r="199" spans="1:3" x14ac:dyDescent="0.25">
      <c r="A199" s="154"/>
      <c r="B199" s="154"/>
      <c r="C199" s="155"/>
    </row>
    <row r="200" spans="1:3" x14ac:dyDescent="0.25">
      <c r="A200" s="154"/>
      <c r="B200" s="154"/>
      <c r="C200" s="155"/>
    </row>
    <row r="201" spans="1:3" x14ac:dyDescent="0.25">
      <c r="A201" s="154"/>
      <c r="B201" s="154"/>
      <c r="C201" s="155"/>
    </row>
    <row r="202" spans="1:3" x14ac:dyDescent="0.25">
      <c r="A202" s="154"/>
      <c r="B202" s="154"/>
      <c r="C202" s="155"/>
    </row>
    <row r="203" spans="1:3" x14ac:dyDescent="0.25">
      <c r="A203" s="154"/>
      <c r="B203" s="154"/>
      <c r="C203" s="155"/>
    </row>
    <row r="204" spans="1:3" x14ac:dyDescent="0.25">
      <c r="A204" s="154"/>
      <c r="B204" s="154"/>
      <c r="C204" s="155"/>
    </row>
    <row r="205" spans="1:3" x14ac:dyDescent="0.25">
      <c r="A205" s="154"/>
      <c r="B205" s="154"/>
      <c r="C205" s="155"/>
    </row>
    <row r="206" spans="1:3" x14ac:dyDescent="0.25">
      <c r="A206" s="154"/>
      <c r="B206" s="154"/>
      <c r="C206" s="155"/>
    </row>
    <row r="207" spans="1:3" x14ac:dyDescent="0.25">
      <c r="A207" s="154"/>
      <c r="B207" s="154"/>
      <c r="C207" s="155"/>
    </row>
    <row r="208" spans="1:3" x14ac:dyDescent="0.25">
      <c r="A208" s="154"/>
      <c r="B208" s="154"/>
      <c r="C208" s="155"/>
    </row>
    <row r="209" spans="1:3" x14ac:dyDescent="0.25">
      <c r="A209" s="154"/>
      <c r="B209" s="154"/>
      <c r="C209" s="155"/>
    </row>
    <row r="210" spans="1:3" x14ac:dyDescent="0.25">
      <c r="A210" s="154"/>
      <c r="B210" s="154"/>
      <c r="C210" s="155"/>
    </row>
    <row r="211" spans="1:3" x14ac:dyDescent="0.25">
      <c r="A211" s="154"/>
      <c r="B211" s="154"/>
      <c r="C211" s="155"/>
    </row>
    <row r="212" spans="1:3" x14ac:dyDescent="0.25">
      <c r="A212" s="154"/>
      <c r="B212" s="154"/>
      <c r="C212" s="155"/>
    </row>
    <row r="213" spans="1:3" x14ac:dyDescent="0.25">
      <c r="A213" s="154"/>
      <c r="B213" s="154"/>
      <c r="C213" s="155"/>
    </row>
    <row r="214" spans="1:3" x14ac:dyDescent="0.25">
      <c r="A214" s="154"/>
      <c r="B214" s="154"/>
      <c r="C214" s="155"/>
    </row>
    <row r="215" spans="1:3" x14ac:dyDescent="0.25">
      <c r="A215" s="154"/>
      <c r="B215" s="154"/>
      <c r="C215" s="155"/>
    </row>
    <row r="216" spans="1:3" x14ac:dyDescent="0.25">
      <c r="A216" s="154"/>
      <c r="B216" s="154"/>
      <c r="C216" s="155"/>
    </row>
    <row r="217" spans="1:3" x14ac:dyDescent="0.25">
      <c r="A217" s="154"/>
      <c r="B217" s="154"/>
      <c r="C217" s="155"/>
    </row>
    <row r="218" spans="1:3" x14ac:dyDescent="0.25">
      <c r="A218" s="154"/>
      <c r="B218" s="154"/>
      <c r="C218" s="155"/>
    </row>
    <row r="219" spans="1:3" x14ac:dyDescent="0.25">
      <c r="A219" s="154"/>
      <c r="B219" s="154"/>
      <c r="C219" s="155"/>
    </row>
    <row r="220" spans="1:3" x14ac:dyDescent="0.25">
      <c r="A220" s="154"/>
      <c r="B220" s="154"/>
      <c r="C220" s="155"/>
    </row>
    <row r="221" spans="1:3" x14ac:dyDescent="0.25">
      <c r="A221" s="154"/>
      <c r="B221" s="154"/>
      <c r="C221" s="155"/>
    </row>
    <row r="222" spans="1:3" x14ac:dyDescent="0.25">
      <c r="A222" s="154"/>
      <c r="B222" s="154"/>
      <c r="C222" s="155"/>
    </row>
    <row r="223" spans="1:3" x14ac:dyDescent="0.25">
      <c r="A223" s="154"/>
      <c r="B223" s="154"/>
      <c r="C223" s="155"/>
    </row>
    <row r="224" spans="1:3" x14ac:dyDescent="0.25">
      <c r="A224" s="154"/>
      <c r="B224" s="154"/>
      <c r="C224" s="155"/>
    </row>
    <row r="225" spans="1:3" x14ac:dyDescent="0.25">
      <c r="A225" s="154"/>
      <c r="B225" s="154"/>
      <c r="C225" s="155"/>
    </row>
    <row r="226" spans="1:3" x14ac:dyDescent="0.25">
      <c r="A226" s="154"/>
      <c r="B226" s="154"/>
      <c r="C226" s="155"/>
    </row>
    <row r="227" spans="1:3" x14ac:dyDescent="0.25">
      <c r="A227" s="154"/>
      <c r="B227" s="154"/>
      <c r="C227" s="155"/>
    </row>
    <row r="228" spans="1:3" x14ac:dyDescent="0.25">
      <c r="A228" s="154"/>
      <c r="B228" s="154"/>
      <c r="C228" s="155"/>
    </row>
    <row r="229" spans="1:3" x14ac:dyDescent="0.25">
      <c r="A229" s="154"/>
      <c r="B229" s="154"/>
      <c r="C229" s="155"/>
    </row>
    <row r="230" spans="1:3" x14ac:dyDescent="0.25">
      <c r="A230" s="154"/>
      <c r="B230" s="154"/>
      <c r="C230" s="155"/>
    </row>
    <row r="231" spans="1:3" x14ac:dyDescent="0.25">
      <c r="A231" s="154"/>
      <c r="B231" s="154"/>
      <c r="C231" s="155"/>
    </row>
    <row r="232" spans="1:3" x14ac:dyDescent="0.25">
      <c r="A232" s="154"/>
      <c r="B232" s="154"/>
      <c r="C232" s="155"/>
    </row>
    <row r="233" spans="1:3" x14ac:dyDescent="0.25">
      <c r="A233" s="154"/>
      <c r="B233" s="154"/>
      <c r="C233" s="155"/>
    </row>
    <row r="234" spans="1:3" x14ac:dyDescent="0.25">
      <c r="A234" s="154"/>
      <c r="B234" s="154"/>
      <c r="C234" s="155"/>
    </row>
    <row r="235" spans="1:3" x14ac:dyDescent="0.25">
      <c r="A235" s="154"/>
      <c r="B235" s="154"/>
      <c r="C235" s="155"/>
    </row>
    <row r="236" spans="1:3" x14ac:dyDescent="0.25">
      <c r="A236" s="154"/>
      <c r="B236" s="154"/>
      <c r="C236" s="155"/>
    </row>
    <row r="237" spans="1:3" x14ac:dyDescent="0.25">
      <c r="A237" s="154"/>
      <c r="B237" s="154"/>
      <c r="C237" s="155"/>
    </row>
    <row r="238" spans="1:3" x14ac:dyDescent="0.25">
      <c r="A238" s="154"/>
      <c r="B238" s="154"/>
      <c r="C238" s="155"/>
    </row>
    <row r="239" spans="1:3" x14ac:dyDescent="0.25">
      <c r="A239" s="154"/>
      <c r="B239" s="154"/>
      <c r="C239" s="155"/>
    </row>
    <row r="240" spans="1:3" x14ac:dyDescent="0.25">
      <c r="A240" s="154"/>
      <c r="B240" s="154"/>
      <c r="C240" s="155"/>
    </row>
    <row r="241" spans="1:3" x14ac:dyDescent="0.25">
      <c r="A241" s="154"/>
      <c r="B241" s="154"/>
      <c r="C241" s="155"/>
    </row>
    <row r="242" spans="1:3" x14ac:dyDescent="0.25">
      <c r="A242" s="154"/>
      <c r="B242" s="154"/>
      <c r="C242" s="155"/>
    </row>
  </sheetData>
  <mergeCells count="74">
    <mergeCell ref="P8:P9"/>
    <mergeCell ref="Q8:Q9"/>
    <mergeCell ref="K8:K9"/>
    <mergeCell ref="L8:L9"/>
    <mergeCell ref="M8:M9"/>
    <mergeCell ref="N8:N9"/>
    <mergeCell ref="O8:O9"/>
    <mergeCell ref="A2:C2"/>
    <mergeCell ref="A5:A9"/>
    <mergeCell ref="B5:B9"/>
    <mergeCell ref="C5:C9"/>
    <mergeCell ref="D5:F5"/>
    <mergeCell ref="D6:F7"/>
    <mergeCell ref="AQ5:AS5"/>
    <mergeCell ref="V5:X5"/>
    <mergeCell ref="Y5:AA5"/>
    <mergeCell ref="AB5:AD5"/>
    <mergeCell ref="AE5:AG5"/>
    <mergeCell ref="AN5:AP5"/>
    <mergeCell ref="AH5:AJ5"/>
    <mergeCell ref="AK5:AM5"/>
    <mergeCell ref="G6:I7"/>
    <mergeCell ref="J6:L7"/>
    <mergeCell ref="M6:O7"/>
    <mergeCell ref="P6:R7"/>
    <mergeCell ref="S6:U7"/>
    <mergeCell ref="S5:U5"/>
    <mergeCell ref="G5:I5"/>
    <mergeCell ref="J5:L5"/>
    <mergeCell ref="M5:O5"/>
    <mergeCell ref="P5:R5"/>
    <mergeCell ref="AQ6:AS7"/>
    <mergeCell ref="AN6:AP7"/>
    <mergeCell ref="D8:D9"/>
    <mergeCell ref="E8:E9"/>
    <mergeCell ref="F8:F9"/>
    <mergeCell ref="AH6:AJ7"/>
    <mergeCell ref="AK6:AM7"/>
    <mergeCell ref="V6:X7"/>
    <mergeCell ref="Y6:AA7"/>
    <mergeCell ref="AB6:AD7"/>
    <mergeCell ref="AE6:AG7"/>
    <mergeCell ref="R8:R9"/>
    <mergeCell ref="G8:G9"/>
    <mergeCell ref="H8:H9"/>
    <mergeCell ref="I8:I9"/>
    <mergeCell ref="J8:J9"/>
    <mergeCell ref="V8:V9"/>
    <mergeCell ref="W8:W9"/>
    <mergeCell ref="X8:X9"/>
    <mergeCell ref="S8:S9"/>
    <mergeCell ref="T8:T9"/>
    <mergeCell ref="U8:U9"/>
    <mergeCell ref="AE8:AE9"/>
    <mergeCell ref="AF8:AF9"/>
    <mergeCell ref="AG8:AG9"/>
    <mergeCell ref="Y8:Y9"/>
    <mergeCell ref="Z8:Z9"/>
    <mergeCell ref="AA8:AA9"/>
    <mergeCell ref="AB8:AB9"/>
    <mergeCell ref="AC8:AC9"/>
    <mergeCell ref="AD8:AD9"/>
    <mergeCell ref="AS8:AS9"/>
    <mergeCell ref="AK8:AK9"/>
    <mergeCell ref="AL8:AL9"/>
    <mergeCell ref="AM8:AM9"/>
    <mergeCell ref="AH8:AH9"/>
    <mergeCell ref="AI8:AI9"/>
    <mergeCell ref="AJ8:AJ9"/>
    <mergeCell ref="AN8:AN9"/>
    <mergeCell ref="AO8:AO9"/>
    <mergeCell ref="AP8:AP9"/>
    <mergeCell ref="AQ8:AQ9"/>
    <mergeCell ref="AR8:AR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7" fitToWidth="4" orientation="landscape" r:id="rId1"/>
  <headerFooter>
    <oddHeader>&amp;R5. melléklet
&amp;P. oldal, összesen: &amp;N</oddHeader>
  </headerFooter>
  <colBreaks count="2" manualBreakCount="2">
    <brk id="15" max="74" man="1"/>
    <brk id="27" max="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2023 12</vt:lpstr>
      <vt:lpstr>'2023 12'!Nyomtatási_cím</vt:lpstr>
      <vt:lpstr>'2023 12'!Nyomtatási_terület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2024-05-07T10:02:32Z</dcterms:modified>
</cp:coreProperties>
</file>