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Koltsegvetes\2024. évi rendeletek\Következő rendelet módosítás\Rendelet\"/>
    </mc:Choice>
  </mc:AlternateContent>
  <bookViews>
    <workbookView xWindow="120" yWindow="1080" windowWidth="9720" windowHeight="6360"/>
  </bookViews>
  <sheets>
    <sheet name="átrendezve" sheetId="11" r:id="rId1"/>
  </sheets>
  <definedNames>
    <definedName name="_xlnm.Print_Titles" localSheetId="0">átrendezve!$5:$10</definedName>
    <definedName name="_xlnm.Print_Area" localSheetId="0">átrendezve!$A$1:$I$175</definedName>
  </definedNames>
  <calcPr calcId="152511" iterateDelta="0"/>
</workbook>
</file>

<file path=xl/calcChain.xml><?xml version="1.0" encoding="utf-8"?>
<calcChain xmlns="http://schemas.openxmlformats.org/spreadsheetml/2006/main">
  <c r="G158" i="11" l="1"/>
  <c r="F162" i="11" l="1"/>
  <c r="H160" i="11"/>
  <c r="F158" i="11"/>
  <c r="H61" i="11" l="1"/>
  <c r="H28" i="11" l="1"/>
  <c r="H145" i="11" l="1"/>
  <c r="H159" i="11"/>
  <c r="H60" i="11" l="1"/>
  <c r="F48" i="11"/>
  <c r="F63" i="11" s="1"/>
  <c r="H158" i="11"/>
  <c r="H54" i="11" l="1"/>
  <c r="G43" i="11"/>
  <c r="E44" i="11" l="1"/>
  <c r="D44" i="11"/>
  <c r="G42" i="11"/>
  <c r="G44" i="11" s="1"/>
  <c r="F42" i="11"/>
  <c r="F44" i="11" s="1"/>
  <c r="H42" i="11" l="1"/>
  <c r="E162" i="11"/>
  <c r="G162" i="11"/>
  <c r="D162" i="11"/>
  <c r="H136" i="11"/>
  <c r="H161" i="11" l="1"/>
  <c r="H172" i="11" l="1"/>
  <c r="H168" i="11"/>
  <c r="H167" i="11"/>
  <c r="H166" i="11"/>
  <c r="H165" i="11"/>
  <c r="H157" i="11"/>
  <c r="H156" i="11"/>
  <c r="H155" i="11"/>
  <c r="H154" i="11"/>
  <c r="H153" i="11"/>
  <c r="H152" i="11"/>
  <c r="H151" i="11"/>
  <c r="H150" i="11"/>
  <c r="H148" i="11"/>
  <c r="H146" i="11"/>
  <c r="H144" i="11"/>
  <c r="H143" i="11"/>
  <c r="H142" i="11"/>
  <c r="H141" i="11"/>
  <c r="H140" i="11"/>
  <c r="H139" i="11"/>
  <c r="H138" i="11"/>
  <c r="H137" i="11"/>
  <c r="H135" i="11"/>
  <c r="H134" i="11"/>
  <c r="H133" i="11"/>
  <c r="H132" i="11"/>
  <c r="H131" i="11"/>
  <c r="H126" i="11"/>
  <c r="H125" i="11"/>
  <c r="H122" i="11"/>
  <c r="H119" i="11"/>
  <c r="H118" i="11"/>
  <c r="H117" i="11"/>
  <c r="H114" i="11"/>
  <c r="H111" i="11"/>
  <c r="H108" i="11"/>
  <c r="H104" i="11"/>
  <c r="H103" i="11"/>
  <c r="H102" i="11"/>
  <c r="H99" i="11"/>
  <c r="H96" i="11"/>
  <c r="H95" i="11"/>
  <c r="H94" i="11"/>
  <c r="H93" i="11"/>
  <c r="H92" i="11"/>
  <c r="H91" i="11"/>
  <c r="H90" i="11"/>
  <c r="H89" i="11"/>
  <c r="H88" i="11"/>
  <c r="H87" i="11"/>
  <c r="H86" i="11"/>
  <c r="H83" i="11"/>
  <c r="H82" i="11"/>
  <c r="H81" i="11"/>
  <c r="H80" i="11"/>
  <c r="H79" i="11"/>
  <c r="H78" i="11"/>
  <c r="H77" i="11"/>
  <c r="H76" i="11"/>
  <c r="H75" i="11"/>
  <c r="H74" i="11"/>
  <c r="H73" i="11"/>
  <c r="H72" i="11"/>
  <c r="H71" i="11"/>
  <c r="H68" i="11"/>
  <c r="H67" i="11"/>
  <c r="H62" i="11"/>
  <c r="H59" i="11"/>
  <c r="H58" i="11"/>
  <c r="H57" i="11"/>
  <c r="H56" i="11"/>
  <c r="H55" i="11"/>
  <c r="H53" i="11"/>
  <c r="H52" i="11"/>
  <c r="H51" i="11"/>
  <c r="H50" i="11"/>
  <c r="H49" i="11"/>
  <c r="H48" i="11"/>
  <c r="H39" i="11"/>
  <c r="H36" i="11"/>
  <c r="H33" i="11"/>
  <c r="H30" i="11"/>
  <c r="H26" i="11"/>
  <c r="H24" i="11"/>
  <c r="H22" i="11"/>
  <c r="H20" i="11"/>
  <c r="H14" i="11"/>
  <c r="H15" i="11"/>
  <c r="H16" i="11"/>
  <c r="H17" i="11"/>
  <c r="H18" i="11"/>
  <c r="H13" i="11"/>
  <c r="E173" i="11"/>
  <c r="E169" i="11"/>
  <c r="E127" i="11"/>
  <c r="E123" i="11"/>
  <c r="E120" i="11"/>
  <c r="E115" i="11"/>
  <c r="E112" i="11"/>
  <c r="E109" i="11"/>
  <c r="E105" i="11"/>
  <c r="E100" i="11"/>
  <c r="E97" i="11"/>
  <c r="E84" i="11"/>
  <c r="E69" i="11"/>
  <c r="E63" i="11"/>
  <c r="E45" i="11"/>
  <c r="E40" i="11"/>
  <c r="E37" i="11"/>
  <c r="E34" i="11"/>
  <c r="E31" i="11"/>
  <c r="E46" i="11" l="1"/>
  <c r="H162" i="11"/>
  <c r="E174" i="11"/>
  <c r="E106" i="11"/>
  <c r="E128" i="11" s="1"/>
  <c r="E175" i="11" l="1"/>
  <c r="H43" i="11" l="1"/>
  <c r="H44" i="11" s="1"/>
  <c r="G31" i="11" l="1"/>
  <c r="F31" i="11"/>
  <c r="D31" i="11"/>
  <c r="G169" i="11" l="1"/>
  <c r="F169" i="11"/>
  <c r="D169" i="11"/>
  <c r="G37" i="11" l="1"/>
  <c r="F37" i="11"/>
  <c r="D37" i="11"/>
  <c r="H37" i="11"/>
  <c r="H40" i="11"/>
  <c r="D40" i="11"/>
  <c r="F40" i="11"/>
  <c r="G40" i="11"/>
  <c r="G173" i="11" l="1"/>
  <c r="G127" i="11"/>
  <c r="G123" i="11"/>
  <c r="G120" i="11"/>
  <c r="G115" i="11"/>
  <c r="G112" i="11"/>
  <c r="G109" i="11"/>
  <c r="G105" i="11"/>
  <c r="G100" i="11"/>
  <c r="G97" i="11"/>
  <c r="G84" i="11"/>
  <c r="G69" i="11"/>
  <c r="G63" i="11"/>
  <c r="G34" i="11"/>
  <c r="G45" i="11" s="1"/>
  <c r="F173" i="11"/>
  <c r="H169" i="11"/>
  <c r="F127" i="11"/>
  <c r="F123" i="11"/>
  <c r="F120" i="11"/>
  <c r="F115" i="11"/>
  <c r="F112" i="11"/>
  <c r="F109" i="11"/>
  <c r="F105" i="11"/>
  <c r="F100" i="11"/>
  <c r="F97" i="11"/>
  <c r="F84" i="11"/>
  <c r="F69" i="11"/>
  <c r="H34" i="11"/>
  <c r="H45" i="11" s="1"/>
  <c r="F34" i="11"/>
  <c r="F45" i="11" s="1"/>
  <c r="D34" i="11"/>
  <c r="D45" i="11" s="1"/>
  <c r="D173" i="11"/>
  <c r="D105" i="11"/>
  <c r="D100" i="11"/>
  <c r="D97" i="11"/>
  <c r="D84" i="11"/>
  <c r="D127" i="11"/>
  <c r="D109" i="11"/>
  <c r="D123" i="11"/>
  <c r="D120" i="11"/>
  <c r="D115" i="11"/>
  <c r="D112" i="11"/>
  <c r="D69" i="11"/>
  <c r="D63" i="11"/>
  <c r="H112" i="11" l="1"/>
  <c r="H100" i="11"/>
  <c r="H120" i="11"/>
  <c r="F174" i="11"/>
  <c r="F46" i="11"/>
  <c r="G106" i="11"/>
  <c r="G128" i="11" s="1"/>
  <c r="F106" i="11"/>
  <c r="F128" i="11" s="1"/>
  <c r="D174" i="11"/>
  <c r="H109" i="11"/>
  <c r="H123" i="11"/>
  <c r="H115" i="11"/>
  <c r="H173" i="11"/>
  <c r="H127" i="11"/>
  <c r="G46" i="11"/>
  <c r="D106" i="11"/>
  <c r="G174" i="11"/>
  <c r="H31" i="11" l="1"/>
  <c r="H46" i="11" s="1"/>
  <c r="H63" i="11"/>
  <c r="H84" i="11"/>
  <c r="H97" i="11"/>
  <c r="F175" i="11"/>
  <c r="H105" i="11"/>
  <c r="H69" i="11"/>
  <c r="H174" i="11"/>
  <c r="D128" i="11"/>
  <c r="D46" i="11"/>
  <c r="G175" i="11"/>
  <c r="H106" i="11" l="1"/>
  <c r="H128" i="11" s="1"/>
  <c r="H175" i="11" s="1"/>
  <c r="D175" i="11"/>
</calcChain>
</file>

<file path=xl/sharedStrings.xml><?xml version="1.0" encoding="utf-8"?>
<sst xmlns="http://schemas.openxmlformats.org/spreadsheetml/2006/main" count="302" uniqueCount="181">
  <si>
    <t>ezer Ft</t>
  </si>
  <si>
    <t>Megnevezés</t>
  </si>
  <si>
    <t xml:space="preserve"> Budapest Főváros VII. Kerület Erzsébetváros Önkormányzata</t>
  </si>
  <si>
    <t>Erzsébetváros Rendészeti Igazgatósága</t>
  </si>
  <si>
    <t>I.</t>
  </si>
  <si>
    <t>II.</t>
  </si>
  <si>
    <t>III.</t>
  </si>
  <si>
    <t>Erzsébetvárosi Kópévár Óvoda</t>
  </si>
  <si>
    <t>Erzsébetvárosi Nefelejcs Óvoda</t>
  </si>
  <si>
    <t>Erzsébetvárosi Bóbita Óvoda</t>
  </si>
  <si>
    <t>Erzsébetvárosi Magonc Óvoda</t>
  </si>
  <si>
    <t>Feladat 
típusa 
(K/Ö/Á)</t>
  </si>
  <si>
    <t>Címszám</t>
  </si>
  <si>
    <t>ASP-vel kapcsolatos fejlesztés és GDPR adatvédelem</t>
  </si>
  <si>
    <t>Informatikai hálózatfejlesztés</t>
  </si>
  <si>
    <t>Műszaki cikkek beszerzése</t>
  </si>
  <si>
    <t>Erzsébetvárosi Dob Óvoda</t>
  </si>
  <si>
    <t>IV.</t>
  </si>
  <si>
    <t>Számítástechnikai eszközök beszerzése</t>
  </si>
  <si>
    <t>Sorszám</t>
  </si>
  <si>
    <t>Bischitz Johanna Integrált Humán Szolgáltató Központ</t>
  </si>
  <si>
    <t>Polgármesteri Hivatal feladatai</t>
  </si>
  <si>
    <t>Mobiltelefon beszerzése</t>
  </si>
  <si>
    <t>Irodabútorok beszerzése</t>
  </si>
  <si>
    <t>Takarítógép beszerzés</t>
  </si>
  <si>
    <t>Mindösszesen</t>
  </si>
  <si>
    <t>Utcai zárt kerékpártároló kialakítása</t>
  </si>
  <si>
    <t>Önkormányzati beruházások</t>
  </si>
  <si>
    <t>K</t>
  </si>
  <si>
    <t>a)</t>
  </si>
  <si>
    <t>b)</t>
  </si>
  <si>
    <t>c)</t>
  </si>
  <si>
    <t>d)</t>
  </si>
  <si>
    <t>e)</t>
  </si>
  <si>
    <t>Intézményi beruházások</t>
  </si>
  <si>
    <t>Ö</t>
  </si>
  <si>
    <t>V.</t>
  </si>
  <si>
    <t>VI.</t>
  </si>
  <si>
    <t>VII.</t>
  </si>
  <si>
    <t>Peterdy utca 16. - (Idősellátással összefüggő szolgáltatások )</t>
  </si>
  <si>
    <t>Pályázatok</t>
  </si>
  <si>
    <t xml:space="preserve">Európai Unió által finanszírozott pályázatok </t>
  </si>
  <si>
    <t>LIFE in RUNOFF című LIFE20 CCA/HU/001774 pályázat
esővízgyűjtő tartályok</t>
  </si>
  <si>
    <t>Nyár utca 7. - (Központi irányítás)</t>
  </si>
  <si>
    <t>2024. évi tervezett beruházási kiadások előirányzatai</t>
  </si>
  <si>
    <t>Iratkezelési szoftver</t>
  </si>
  <si>
    <t>IT fejlesztés</t>
  </si>
  <si>
    <t>Nyár utca 7.- (Központi irányítás) összesen (1+2)</t>
  </si>
  <si>
    <t>Pelenkatartó szekrény  (37db)</t>
  </si>
  <si>
    <t>Oxigén koncentrátor</t>
  </si>
  <si>
    <t>CoagS  PT-INR mérő készülék + teszt</t>
  </si>
  <si>
    <t>Mángorlógép</t>
  </si>
  <si>
    <t>Peterdy utca 16. - (Idősellátással összefüggő szolgáltatások telephelye) összesen(1+2+…+13)</t>
  </si>
  <si>
    <t xml:space="preserve">Dózsa György út 46. Idősek bentlakásos intézménye összesen (1+2+…+11)
</t>
  </si>
  <si>
    <t>Pelenkatartó szekrény (45db)</t>
  </si>
  <si>
    <t>Házi segítségnyújtás és Jelzőrendszeres házi segítségnyújtás</t>
  </si>
  <si>
    <t>Bischitz Johanna Integrált Humán Szolgáltató Központ összesen (a+b+…+e)</t>
  </si>
  <si>
    <t>Csengery utca 25 Szájsebészet</t>
  </si>
  <si>
    <t>Csengery utca 25 Szájsebészet összesen (1+2+3)</t>
  </si>
  <si>
    <t>Intraoralis röntgen készülék</t>
  </si>
  <si>
    <t>Orvosi forgószék</t>
  </si>
  <si>
    <t>Erzsébetvárosi Kópévár Óvoda összesen (1)</t>
  </si>
  <si>
    <t>Erzsébetvárosi Nefelejcs Óvoda összesen (1)</t>
  </si>
  <si>
    <t>Beépített konyhaszekrény cseréje</t>
  </si>
  <si>
    <t>Erzsébetvárosi Bóbita Óvoda összesen (1)</t>
  </si>
  <si>
    <t>Irodai konvektorok cseréje (3 db)</t>
  </si>
  <si>
    <t>Erzsébetvárosi Magonc Óvoda összesen (1+2+3)</t>
  </si>
  <si>
    <t>Napvitorla</t>
  </si>
  <si>
    <t>Kis tó és bio kert kialakítása</t>
  </si>
  <si>
    <t>Erzsébetvárosi Dob Óvoda összesen (1)</t>
  </si>
  <si>
    <t>Intézményi beruházások összesen (I+II+…+VII)</t>
  </si>
  <si>
    <t>Erzsébetváros Rendészeti Igazgatósága összesen (1+2)</t>
  </si>
  <si>
    <t>Rendszámfelismerő rendszer beszerzés</t>
  </si>
  <si>
    <t>Klímakészülék beszerzés</t>
  </si>
  <si>
    <t>Hardver eszközök beszerzése (laptop, pc, monitor, stb.)</t>
  </si>
  <si>
    <t>Konyhai eszközök beszerzése</t>
  </si>
  <si>
    <t>Dohány utca klímabeszerzés</t>
  </si>
  <si>
    <t>Kerékpár beszerzése hivatali dolgozók részére (8 db)</t>
  </si>
  <si>
    <t>Damjanich utca növényesítése</t>
  </si>
  <si>
    <t>Zöldfelületi fejlesztési terv készítése három helyszínre vonatkozóan (Almássy utca, Kéthly Anna tér, Nefelejcs utca) (Jövő7)</t>
  </si>
  <si>
    <t>Szállítóeszközök  - zöldfelület fenntartáshoz</t>
  </si>
  <si>
    <t>Egyéb tárgyi eszközök beszerzése</t>
  </si>
  <si>
    <t>Kerítés beszerzés és telepítés közterületi növényszigetek védelmére (Jövő7)</t>
  </si>
  <si>
    <t>Madách téren karácsonyfa helyének kijelölése, kiépítése (tervezés, kivitelezés)</t>
  </si>
  <si>
    <t>Planténerek beszerzése növényszigetek kialakítása céljából (Jövő7)</t>
  </si>
  <si>
    <t>Laptopok beszerzése képviselők részére</t>
  </si>
  <si>
    <t>Szociális helyiség kialakítása közterületet takarítók részére</t>
  </si>
  <si>
    <t>Klauzál téri „Gettó emlékmű” megvalósítása</t>
  </si>
  <si>
    <t>Térfigyelő kamerák beszerzése</t>
  </si>
  <si>
    <t>CityLight eszközzel felszerelt utasvárók létesítése</t>
  </si>
  <si>
    <t>Zöldfelület eszközök beszerzése (Jövő7)</t>
  </si>
  <si>
    <t>Virágtartó oszlopok javítása és cseréje 100 db (Jövő7)</t>
  </si>
  <si>
    <t>9 fős személyszállító jármű beszerzése</t>
  </si>
  <si>
    <t>Klauzál Csarnok épületfelügyeleti rendszert vezérlő számítógépek és kamerák</t>
  </si>
  <si>
    <t>Garay utca 5. villámvédelmi rendszer kiépítése</t>
  </si>
  <si>
    <t xml:space="preserve">Fővárosi Önkormányzat által kiírt pályázatok </t>
  </si>
  <si>
    <t>Fővárosi Szolidaritási Alap 2022-1 Akadálymentes Erzsébetvárosért pályázat</t>
  </si>
  <si>
    <t>Lakásba elhelyezésre kerülő bútorok, háztartási eszközök</t>
  </si>
  <si>
    <t xml:space="preserve">Városligeti fasor 39-41. - (Gyermekek napközbeni ellátásának telephelye) </t>
  </si>
  <si>
    <t>Dob utca 23. - (Gyermekek napközbeni ellátásának telephelye)</t>
  </si>
  <si>
    <t>Dob utca 27. -  Játszóház (SNI és fogyatékos gyermekek fejlesztése)</t>
  </si>
  <si>
    <t>Kazáncsere</t>
  </si>
  <si>
    <t>2101-21</t>
  </si>
  <si>
    <t>Öltözőszekrény (2 db)</t>
  </si>
  <si>
    <t>2101-26</t>
  </si>
  <si>
    <t>Nyár utca 7.- Központi irányítás</t>
  </si>
  <si>
    <t>Kis-értékű tárgyi eszközök beszerzése</t>
  </si>
  <si>
    <t>Erzsébetvárosi Kópévár Óvoda összesen</t>
  </si>
  <si>
    <t>Erzsébetvárosi Dob Óvoda összesen</t>
  </si>
  <si>
    <t>Intézmények mindösszesen (1101+2101)</t>
  </si>
  <si>
    <t>Európai Unió által finanszírozott pályázatok összesen (9128+9133)</t>
  </si>
  <si>
    <t>Fővárosi Önkormányzat által kiírt pályázatok összesen (9207)</t>
  </si>
  <si>
    <t>Napelemes rendszer telepítése</t>
  </si>
  <si>
    <t>Kézszárító berendezések beszerzése (4 db)</t>
  </si>
  <si>
    <t>Erzsébet körút 6. félemeletre vezető védett ajtó cseréje</t>
  </si>
  <si>
    <t>Garay utca 5. klímagép korszerűsítése</t>
  </si>
  <si>
    <t>Elektromos ágy 20 (db)</t>
  </si>
  <si>
    <t>Ágymatrac (44 db)</t>
  </si>
  <si>
    <t>Éjjeli szekrény (25 db)</t>
  </si>
  <si>
    <t>AntiDecu matrac kompresszorral (15 db)</t>
  </si>
  <si>
    <t>Ülésmagasító (WC) (15 db)</t>
  </si>
  <si>
    <t>Szagmentes gyűjtőedény 75 literes</t>
  </si>
  <si>
    <t>Ipari mosogatógép</t>
  </si>
  <si>
    <t>Mikrohullámú sütő</t>
  </si>
  <si>
    <t>elektromos ágy (20 db)</t>
  </si>
  <si>
    <t>Ágymatrac + matracvédő (20 db)</t>
  </si>
  <si>
    <t>Gyógyszerelő és kötöző kocsi (3 db)</t>
  </si>
  <si>
    <t>Ülésmagasító (WC) (8 db)</t>
  </si>
  <si>
    <t>Szagmentes gyűjtőedény 75literes (2 db)</t>
  </si>
  <si>
    <t>Házi segítségnyújtás és Jelzőrendszeres házi segítségnyújtás összesen (1)</t>
  </si>
  <si>
    <t>Fém iratszekrény (7 db)</t>
  </si>
  <si>
    <t>Asszisztensi forgószék (2 db)</t>
  </si>
  <si>
    <t>Szárítógép (1 db)</t>
  </si>
  <si>
    <t>Tornaterem VELUX tetőablakok cseréje (9 db)</t>
  </si>
  <si>
    <t>Intézményi szintű vezetékes telefonkészülék csere</t>
  </si>
  <si>
    <t>Erzsébet körút 6. szám alatti Polgármesteri Hivatal épület tetején elhelyezendő napelemes rendszer megvalósítása</t>
  </si>
  <si>
    <t>Takarítási eszközök beszerzése (tolikocsik) (20 db)</t>
  </si>
  <si>
    <t>Pályázati forrásból megvalósuló beruházások (9100+9200)</t>
  </si>
  <si>
    <t>9133 Life Bauhausing Europe pályázat napelemes rendszer megvalósítása</t>
  </si>
  <si>
    <t>Piacüzemeltetési feladatok</t>
  </si>
  <si>
    <t>Egyéb feladatok</t>
  </si>
  <si>
    <t>Környezet-egészségügyi feladatok</t>
  </si>
  <si>
    <t>Fürdetőszék / szoba WC (9 db)</t>
  </si>
  <si>
    <t>Fürdetőszék / szoba WC (10 db)</t>
  </si>
  <si>
    <t>„Gondolatok Köve” térkompozíció felállítása</t>
  </si>
  <si>
    <t>Hangtechnikai eszköz beszerzése</t>
  </si>
  <si>
    <t>2101-27</t>
  </si>
  <si>
    <t>Erzsébetvárosi Csicsergő Óvoda</t>
  </si>
  <si>
    <t>Erzsébetvárosi Csicsergő Óvoda összesen</t>
  </si>
  <si>
    <t>Vízforraló (1 db)</t>
  </si>
  <si>
    <t>Köznevelési intézmények összesen (2101-21+...+2101-27)</t>
  </si>
  <si>
    <t>2101-23</t>
  </si>
  <si>
    <t>Erzsébetvárosi Brunszvik Teréz Óvoda</t>
  </si>
  <si>
    <t>Erzsébetvárosi Brunszvik Teréz Óvoda összesen</t>
  </si>
  <si>
    <t>Mosógéphez összeszerelő keret (1 db)</t>
  </si>
  <si>
    <t>LIFE in RUNOFF című LIFE20 CCA/HU/001774 pályázat
Egyéb tárgyi eszközök beszerzése, létesítése</t>
  </si>
  <si>
    <t>Számítógép, notebook, monitor, tartozékok</t>
  </si>
  <si>
    <t>Nyomvonal kialakítása, vezetékes wifi hálózat építése, bővítése</t>
  </si>
  <si>
    <t>Wifis Smart TV</t>
  </si>
  <si>
    <t>Rack szekrény és polc</t>
  </si>
  <si>
    <t>Dózsa György út 46. Idősek bentlakásos intézménye</t>
  </si>
  <si>
    <t>Ápolás segítő eszközök beszerzése</t>
  </si>
  <si>
    <t>LIFE in RUNOFF című LIFE20 CCA/HU/001774 pályázat
Ingatlanok beszerzése, létesítése</t>
  </si>
  <si>
    <t>Nettó
beruházási
előirányzat
módosítás</t>
  </si>
  <si>
    <t>Előzetesen
felszámított
áfa 
előirányzat
 módosítás</t>
  </si>
  <si>
    <t>Beruházás 
összesen 
(4+5+6+7)</t>
  </si>
  <si>
    <t>Eredeti nettó 
beruházási 
előirányzat 
(K6)</t>
  </si>
  <si>
    <t>Eredeti előzetesen 
felszámított 
áfa
 (K67)</t>
  </si>
  <si>
    <t>LED80WF kültéri logó projektor és full color lencse beszerzése</t>
  </si>
  <si>
    <t>Csányi utca 10. szám alatti zöldudvar kialakítása (Jövő7)</t>
  </si>
  <si>
    <t>Szemeteskuka (2 db)</t>
  </si>
  <si>
    <t>G5 szerverszoba klímacsere</t>
  </si>
  <si>
    <t>Klauzál tér 11. szám alatti társasház használati díj</t>
  </si>
  <si>
    <t>Szerverpark felújítás, bővítés</t>
  </si>
  <si>
    <t>Civil közösségi központ eszközbeszerzése</t>
  </si>
  <si>
    <t>Bischitz Johanna Integrált Humán Szolgáltató Központ (1+…+12)</t>
  </si>
  <si>
    <t>CRIS -  Cooperate, Reach Out, Integrate Services VS/2021/0243</t>
  </si>
  <si>
    <t>Kiértékű tárgyi eszközök beszerzése</t>
  </si>
  <si>
    <t>Polgármesteri Hivatal mindösszesen (1+…+15)</t>
  </si>
  <si>
    <t>Balatonmáriafürdő kisértékű tárgyi eszközök beszerzése</t>
  </si>
  <si>
    <t>Önkormámyzati beruházások összesen (1+…+29)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</si>
</sst>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E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b/>
      <i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3" fontId="1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right" vertical="center" wrapText="1"/>
    </xf>
    <xf numFmtId="3" fontId="1" fillId="0" borderId="2" xfId="0" applyNumberFormat="1" applyFont="1" applyFill="1" applyBorder="1" applyAlignment="1">
      <alignment vertical="center" wrapText="1"/>
    </xf>
    <xf numFmtId="3" fontId="1" fillId="0" borderId="0" xfId="0" applyNumberFormat="1" applyFont="1" applyFill="1" applyAlignment="1">
      <alignment horizontal="left" vertical="center" wrapText="1"/>
    </xf>
    <xf numFmtId="3" fontId="1" fillId="0" borderId="3" xfId="0" applyNumberFormat="1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vertical="center" wrapText="1"/>
    </xf>
    <xf numFmtId="3" fontId="4" fillId="0" borderId="4" xfId="0" applyNumberFormat="1" applyFont="1" applyFill="1" applyBorder="1" applyAlignment="1">
      <alignment vertical="center" wrapText="1"/>
    </xf>
    <xf numFmtId="3" fontId="4" fillId="0" borderId="2" xfId="0" applyNumberFormat="1" applyFont="1" applyFill="1" applyBorder="1" applyAlignment="1">
      <alignment vertical="center" wrapText="1"/>
    </xf>
    <xf numFmtId="3" fontId="3" fillId="0" borderId="5" xfId="0" applyNumberFormat="1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vertical="center" wrapText="1"/>
    </xf>
    <xf numFmtId="3" fontId="3" fillId="0" borderId="6" xfId="0" applyNumberFormat="1" applyFont="1" applyFill="1" applyBorder="1" applyAlignment="1">
      <alignment vertical="center" wrapText="1"/>
    </xf>
    <xf numFmtId="3" fontId="3" fillId="0" borderId="7" xfId="0" applyNumberFormat="1" applyFont="1" applyFill="1" applyBorder="1" applyAlignment="1">
      <alignment vertical="center" wrapText="1"/>
    </xf>
    <xf numFmtId="3" fontId="3" fillId="0" borderId="8" xfId="0" applyNumberFormat="1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vertical="center" wrapText="1"/>
    </xf>
    <xf numFmtId="3" fontId="1" fillId="0" borderId="9" xfId="0" applyNumberFormat="1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1" fillId="0" borderId="11" xfId="0" applyNumberFormat="1" applyFont="1" applyFill="1" applyBorder="1" applyAlignment="1">
      <alignment horizontal="center" vertical="center" wrapText="1"/>
    </xf>
    <xf numFmtId="3" fontId="1" fillId="0" borderId="1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right" vertical="center" wrapText="1"/>
    </xf>
    <xf numFmtId="3" fontId="1" fillId="0" borderId="8" xfId="0" applyNumberFormat="1" applyFont="1" applyFill="1" applyBorder="1" applyAlignment="1">
      <alignment horizontal="right" vertical="center" wrapText="1"/>
    </xf>
    <xf numFmtId="3" fontId="3" fillId="0" borderId="2" xfId="0" applyNumberFormat="1" applyFont="1" applyFill="1" applyBorder="1" applyAlignment="1">
      <alignment horizontal="right" vertical="center" wrapText="1"/>
    </xf>
    <xf numFmtId="3" fontId="2" fillId="0" borderId="3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Fill="1" applyBorder="1" applyAlignment="1">
      <alignment horizontal="right" vertical="center" wrapText="1"/>
    </xf>
    <xf numFmtId="3" fontId="2" fillId="0" borderId="3" xfId="0" applyNumberFormat="1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vertical="center" wrapText="1"/>
    </xf>
    <xf numFmtId="3" fontId="4" fillId="0" borderId="4" xfId="0" applyNumberFormat="1" applyFont="1" applyFill="1" applyBorder="1" applyAlignment="1">
      <alignment horizontal="right" vertical="center" wrapText="1"/>
    </xf>
    <xf numFmtId="3" fontId="1" fillId="0" borderId="9" xfId="0" applyNumberFormat="1" applyFont="1" applyFill="1" applyBorder="1" applyAlignment="1">
      <alignment horizontal="right" vertical="center" wrapText="1"/>
    </xf>
    <xf numFmtId="3" fontId="2" fillId="0" borderId="4" xfId="0" applyNumberFormat="1" applyFont="1" applyFill="1" applyBorder="1" applyAlignment="1">
      <alignment horizontal="right" vertical="center" wrapText="1"/>
    </xf>
    <xf numFmtId="3" fontId="2" fillId="0" borderId="13" xfId="0" applyNumberFormat="1" applyFont="1" applyFill="1" applyBorder="1" applyAlignment="1">
      <alignment horizontal="right" vertical="center" wrapText="1"/>
    </xf>
    <xf numFmtId="3" fontId="1" fillId="0" borderId="18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right" vertical="center" wrapText="1"/>
    </xf>
    <xf numFmtId="3" fontId="1" fillId="0" borderId="17" xfId="0" applyNumberFormat="1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3" fontId="2" fillId="0" borderId="19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2" fillId="0" borderId="19" xfId="0" applyNumberFormat="1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vertical="center" wrapText="1"/>
    </xf>
    <xf numFmtId="3" fontId="4" fillId="0" borderId="5" xfId="0" applyNumberFormat="1" applyFont="1" applyFill="1" applyBorder="1" applyAlignment="1">
      <alignment horizontal="right" vertical="center" wrapText="1"/>
    </xf>
    <xf numFmtId="3" fontId="2" fillId="0" borderId="5" xfId="0" applyNumberFormat="1" applyFont="1" applyFill="1" applyBorder="1" applyAlignment="1">
      <alignment horizontal="right" vertical="center" wrapText="1"/>
    </xf>
    <xf numFmtId="3" fontId="2" fillId="0" borderId="6" xfId="0" applyNumberFormat="1" applyFont="1" applyFill="1" applyBorder="1" applyAlignment="1">
      <alignment horizontal="right" vertical="center" wrapText="1"/>
    </xf>
    <xf numFmtId="3" fontId="1" fillId="0" borderId="15" xfId="0" applyNumberFormat="1" applyFont="1" applyFill="1" applyBorder="1" applyAlignment="1">
      <alignment horizontal="center" vertical="center" wrapText="1"/>
    </xf>
    <xf numFmtId="3" fontId="1" fillId="0" borderId="16" xfId="0" applyNumberFormat="1" applyFont="1" applyFill="1" applyBorder="1" applyAlignment="1">
      <alignment horizontal="center" vertical="center" wrapText="1"/>
    </xf>
    <xf numFmtId="3" fontId="3" fillId="0" borderId="15" xfId="0" applyNumberFormat="1" applyFont="1" applyFill="1" applyBorder="1" applyAlignment="1">
      <alignment horizontal="center" vertical="center" wrapText="1"/>
    </xf>
    <xf numFmtId="3" fontId="2" fillId="0" borderId="20" xfId="0" applyNumberFormat="1" applyFont="1" applyFill="1" applyBorder="1" applyAlignment="1">
      <alignment horizontal="center" vertical="center" wrapText="1"/>
    </xf>
    <xf numFmtId="3" fontId="2" fillId="0" borderId="15" xfId="0" applyNumberFormat="1" applyFont="1" applyFill="1" applyBorder="1" applyAlignment="1">
      <alignment horizontal="center" vertical="center" wrapText="1"/>
    </xf>
    <xf numFmtId="3" fontId="1" fillId="0" borderId="21" xfId="0" applyNumberFormat="1" applyFont="1" applyFill="1" applyBorder="1" applyAlignment="1">
      <alignment horizontal="center" vertical="center" wrapText="1"/>
    </xf>
    <xf numFmtId="3" fontId="1" fillId="0" borderId="22" xfId="0" applyNumberFormat="1" applyFont="1" applyFill="1" applyBorder="1" applyAlignment="1">
      <alignment horizontal="center" vertical="center" wrapText="1"/>
    </xf>
    <xf numFmtId="3" fontId="1" fillId="0" borderId="23" xfId="0" applyNumberFormat="1" applyFont="1" applyFill="1" applyBorder="1" applyAlignment="1">
      <alignment horizontal="center" vertical="center" wrapText="1"/>
    </xf>
    <xf numFmtId="3" fontId="1" fillId="0" borderId="20" xfId="0" applyNumberFormat="1" applyFont="1" applyFill="1" applyBorder="1" applyAlignment="1">
      <alignment horizontal="center" vertical="center" wrapText="1"/>
    </xf>
    <xf numFmtId="3" fontId="1" fillId="0" borderId="26" xfId="0" applyNumberFormat="1" applyFont="1" applyFill="1" applyBorder="1" applyAlignment="1">
      <alignment horizontal="center" vertical="center" wrapText="1"/>
    </xf>
    <xf numFmtId="1" fontId="2" fillId="0" borderId="25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 vertical="center" wrapText="1"/>
    </xf>
    <xf numFmtId="1" fontId="3" fillId="0" borderId="25" xfId="0" applyNumberFormat="1" applyFont="1" applyFill="1" applyBorder="1" applyAlignment="1">
      <alignment horizontal="center" vertical="center" wrapText="1"/>
    </xf>
    <xf numFmtId="3" fontId="1" fillId="0" borderId="27" xfId="0" applyNumberFormat="1" applyFont="1" applyFill="1" applyBorder="1" applyAlignment="1">
      <alignment horizontal="center" vertical="center" wrapText="1"/>
    </xf>
    <xf numFmtId="1" fontId="1" fillId="0" borderId="25" xfId="0" applyNumberFormat="1" applyFont="1" applyFill="1" applyBorder="1" applyAlignment="1">
      <alignment horizontal="center" vertical="center" wrapText="1"/>
    </xf>
    <xf numFmtId="3" fontId="3" fillId="0" borderId="25" xfId="0" applyNumberFormat="1" applyFont="1" applyFill="1" applyBorder="1" applyAlignment="1">
      <alignment horizontal="center" vertical="center" wrapText="1"/>
    </xf>
    <xf numFmtId="1" fontId="2" fillId="0" borderId="28" xfId="0" applyNumberFormat="1" applyFont="1" applyFill="1" applyBorder="1" applyAlignment="1">
      <alignment horizontal="center" vertical="center" wrapText="1"/>
    </xf>
    <xf numFmtId="1" fontId="1" fillId="0" borderId="29" xfId="0" applyNumberFormat="1" applyFont="1" applyFill="1" applyBorder="1" applyAlignment="1">
      <alignment horizontal="center" vertical="center" wrapText="1"/>
    </xf>
    <xf numFmtId="1" fontId="1" fillId="0" borderId="30" xfId="0" applyNumberFormat="1" applyFont="1" applyFill="1" applyBorder="1" applyAlignment="1">
      <alignment horizontal="center" vertical="center" wrapText="1"/>
    </xf>
    <xf numFmtId="1" fontId="1" fillId="0" borderId="31" xfId="0" applyNumberFormat="1" applyFont="1" applyFill="1" applyBorder="1" applyAlignment="1">
      <alignment horizontal="center" vertical="center" wrapText="1"/>
    </xf>
    <xf numFmtId="1" fontId="1" fillId="0" borderId="28" xfId="0" applyNumberFormat="1" applyFont="1" applyFill="1" applyBorder="1" applyAlignment="1">
      <alignment horizontal="center" vertical="center" wrapText="1"/>
    </xf>
    <xf numFmtId="1" fontId="1" fillId="0" borderId="26" xfId="0" applyNumberFormat="1" applyFont="1" applyFill="1" applyBorder="1" applyAlignment="1">
      <alignment horizontal="center" vertical="center" wrapText="1"/>
    </xf>
    <xf numFmtId="3" fontId="2" fillId="0" borderId="25" xfId="0" applyNumberFormat="1" applyFont="1" applyFill="1" applyBorder="1" applyAlignment="1">
      <alignment horizontal="center" vertical="center" wrapText="1"/>
    </xf>
    <xf numFmtId="3" fontId="4" fillId="0" borderId="25" xfId="0" applyNumberFormat="1" applyFont="1" applyFill="1" applyBorder="1" applyAlignment="1">
      <alignment horizontal="center" vertical="center" wrapText="1"/>
    </xf>
    <xf numFmtId="1" fontId="2" fillId="0" borderId="3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left" vertical="center" wrapText="1"/>
    </xf>
    <xf numFmtId="3" fontId="3" fillId="0" borderId="0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Fill="1" applyBorder="1" applyAlignment="1">
      <alignment horizontal="left" vertical="center" wrapText="1"/>
    </xf>
    <xf numFmtId="3" fontId="1" fillId="0" borderId="17" xfId="0" applyNumberFormat="1" applyFont="1" applyFill="1" applyBorder="1" applyAlignment="1">
      <alignment horizontal="left" vertical="center" wrapText="1"/>
    </xf>
    <xf numFmtId="3" fontId="2" fillId="0" borderId="19" xfId="0" applyNumberFormat="1" applyFont="1" applyFill="1" applyBorder="1" applyAlignment="1">
      <alignment horizontal="left" vertical="center" wrapText="1"/>
    </xf>
    <xf numFmtId="3" fontId="4" fillId="0" borderId="5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Fill="1" applyBorder="1" applyAlignment="1">
      <alignment horizontal="left" vertical="top" wrapText="1"/>
    </xf>
    <xf numFmtId="3" fontId="4" fillId="0" borderId="5" xfId="0" applyNumberFormat="1" applyFont="1" applyFill="1" applyBorder="1" applyAlignment="1">
      <alignment horizontal="left" vertical="top" wrapText="1"/>
    </xf>
    <xf numFmtId="3" fontId="4" fillId="0" borderId="5" xfId="0" applyNumberFormat="1" applyFont="1" applyFill="1" applyBorder="1" applyAlignment="1">
      <alignment vertical="center" wrapText="1"/>
    </xf>
    <xf numFmtId="3" fontId="4" fillId="0" borderId="6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left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3" fontId="1" fillId="0" borderId="8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2" fillId="0" borderId="24" xfId="0" applyNumberFormat="1" applyFont="1" applyFill="1" applyBorder="1" applyAlignment="1">
      <alignment horizontal="center" vertical="center" wrapText="1"/>
    </xf>
    <xf numFmtId="3" fontId="2" fillId="0" borderId="25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14" xfId="0" applyNumberFormat="1" applyFont="1" applyFill="1" applyBorder="1" applyAlignment="1">
      <alignment horizontal="center" vertical="center" wrapText="1"/>
    </xf>
    <xf numFmtId="3" fontId="2" fillId="0" borderId="15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3" fontId="2" fillId="0" borderId="17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6"/>
  <sheetViews>
    <sheetView tabSelected="1" view="pageBreakPreview" zoomScale="85" zoomScaleNormal="70" zoomScaleSheetLayoutView="85" workbookViewId="0">
      <pane xSplit="3" ySplit="9" topLeftCell="D67" activePane="bottomRight" state="frozen"/>
      <selection pane="topRight" activeCell="D1" sqref="D1"/>
      <selection pane="bottomLeft" activeCell="A10" sqref="A10"/>
      <selection pane="bottomRight" activeCell="B74" sqref="B74"/>
    </sheetView>
  </sheetViews>
  <sheetFormatPr defaultColWidth="9.140625" defaultRowHeight="18.75" x14ac:dyDescent="0.2"/>
  <cols>
    <col min="1" max="1" width="12" style="6" bestFit="1" customWidth="1"/>
    <col min="2" max="2" width="12" style="1" customWidth="1"/>
    <col min="3" max="3" width="97.85546875" style="2" customWidth="1"/>
    <col min="4" max="4" width="19.5703125" style="6" customWidth="1"/>
    <col min="5" max="8" width="19.5703125" style="1" customWidth="1"/>
    <col min="9" max="9" width="10.42578125" style="19" bestFit="1" customWidth="1"/>
    <col min="10" max="10" width="9.140625" style="1"/>
    <col min="11" max="11" width="11.42578125" style="1" bestFit="1" customWidth="1"/>
    <col min="12" max="16384" width="9.140625" style="1"/>
  </cols>
  <sheetData>
    <row r="1" spans="1:9" ht="18.75" customHeight="1" x14ac:dyDescent="0.2">
      <c r="A1" s="97" t="s">
        <v>2</v>
      </c>
      <c r="B1" s="97"/>
      <c r="C1" s="97"/>
      <c r="D1" s="97"/>
      <c r="E1" s="97"/>
      <c r="F1" s="97"/>
      <c r="G1" s="97"/>
      <c r="H1" s="97"/>
      <c r="I1" s="97"/>
    </row>
    <row r="2" spans="1:9" ht="18.75" customHeight="1" x14ac:dyDescent="0.2">
      <c r="A2" s="97" t="s">
        <v>44</v>
      </c>
      <c r="B2" s="97"/>
      <c r="C2" s="97"/>
      <c r="D2" s="97"/>
      <c r="E2" s="97"/>
      <c r="F2" s="97"/>
      <c r="G2" s="97"/>
      <c r="H2" s="97"/>
      <c r="I2" s="97"/>
    </row>
    <row r="3" spans="1:9" ht="18.75" customHeight="1" x14ac:dyDescent="0.2">
      <c r="A3" s="17"/>
      <c r="B3" s="17"/>
      <c r="C3" s="17"/>
      <c r="D3" s="17"/>
      <c r="E3" s="22"/>
      <c r="F3" s="17"/>
      <c r="G3" s="17"/>
      <c r="H3" s="17"/>
      <c r="I3" s="17"/>
    </row>
    <row r="4" spans="1:9" ht="18.75" customHeight="1" x14ac:dyDescent="0.2">
      <c r="A4" s="17"/>
      <c r="B4" s="17"/>
      <c r="C4" s="17"/>
      <c r="D4" s="17"/>
      <c r="E4" s="22"/>
      <c r="F4" s="17"/>
      <c r="G4" s="17"/>
      <c r="H4" s="17"/>
      <c r="I4" s="17"/>
    </row>
    <row r="5" spans="1:9" ht="19.5" thickBot="1" x14ac:dyDescent="0.25">
      <c r="A5" s="3"/>
      <c r="B5" s="3"/>
      <c r="C5" s="4"/>
      <c r="D5" s="4"/>
      <c r="E5" s="4"/>
      <c r="F5" s="4"/>
      <c r="G5" s="4"/>
      <c r="H5" s="5" t="s">
        <v>0</v>
      </c>
      <c r="I5" s="3"/>
    </row>
    <row r="6" spans="1:9" ht="15.75" customHeight="1" x14ac:dyDescent="0.2">
      <c r="A6" s="98" t="s">
        <v>12</v>
      </c>
      <c r="B6" s="101" t="s">
        <v>19</v>
      </c>
      <c r="C6" s="100" t="s">
        <v>1</v>
      </c>
      <c r="D6" s="101" t="s">
        <v>166</v>
      </c>
      <c r="E6" s="101" t="s">
        <v>167</v>
      </c>
      <c r="F6" s="100" t="s">
        <v>163</v>
      </c>
      <c r="G6" s="101" t="s">
        <v>164</v>
      </c>
      <c r="H6" s="101" t="s">
        <v>165</v>
      </c>
      <c r="I6" s="103" t="s">
        <v>11</v>
      </c>
    </row>
    <row r="7" spans="1:9" x14ac:dyDescent="0.2">
      <c r="A7" s="99"/>
      <c r="B7" s="102"/>
      <c r="C7" s="97"/>
      <c r="D7" s="102"/>
      <c r="E7" s="102"/>
      <c r="F7" s="97"/>
      <c r="G7" s="102"/>
      <c r="H7" s="102"/>
      <c r="I7" s="104"/>
    </row>
    <row r="8" spans="1:9" ht="19.5" customHeight="1" x14ac:dyDescent="0.2">
      <c r="A8" s="99"/>
      <c r="B8" s="102"/>
      <c r="C8" s="97"/>
      <c r="D8" s="102"/>
      <c r="E8" s="102"/>
      <c r="F8" s="97"/>
      <c r="G8" s="102"/>
      <c r="H8" s="102"/>
      <c r="I8" s="104"/>
    </row>
    <row r="9" spans="1:9" ht="37.5" customHeight="1" x14ac:dyDescent="0.2">
      <c r="A9" s="99"/>
      <c r="B9" s="105"/>
      <c r="C9" s="97"/>
      <c r="D9" s="102"/>
      <c r="E9" s="102"/>
      <c r="F9" s="106"/>
      <c r="G9" s="105"/>
      <c r="H9" s="102"/>
      <c r="I9" s="104"/>
    </row>
    <row r="10" spans="1:9" ht="19.5" thickBot="1" x14ac:dyDescent="0.25">
      <c r="A10" s="57">
        <v>1</v>
      </c>
      <c r="B10" s="24">
        <v>2</v>
      </c>
      <c r="C10" s="37">
        <v>3</v>
      </c>
      <c r="D10" s="24">
        <v>4</v>
      </c>
      <c r="E10" s="24">
        <v>5</v>
      </c>
      <c r="F10" s="37">
        <v>6</v>
      </c>
      <c r="G10" s="24">
        <v>7</v>
      </c>
      <c r="H10" s="24">
        <v>8</v>
      </c>
      <c r="I10" s="23">
        <v>9</v>
      </c>
    </row>
    <row r="11" spans="1:9" ht="31.5" customHeight="1" x14ac:dyDescent="0.2">
      <c r="A11" s="58">
        <v>1101</v>
      </c>
      <c r="B11" s="84"/>
      <c r="C11" s="73" t="s">
        <v>20</v>
      </c>
      <c r="D11" s="25"/>
      <c r="E11" s="25"/>
      <c r="F11" s="19"/>
      <c r="G11" s="25"/>
      <c r="H11" s="25"/>
      <c r="I11" s="48"/>
    </row>
    <row r="12" spans="1:9" ht="31.5" customHeight="1" x14ac:dyDescent="0.2">
      <c r="A12" s="58"/>
      <c r="B12" s="84"/>
      <c r="C12" s="74" t="s">
        <v>105</v>
      </c>
      <c r="D12" s="25"/>
      <c r="E12" s="25"/>
      <c r="F12" s="19"/>
      <c r="G12" s="25"/>
      <c r="H12" s="25"/>
      <c r="I12" s="48"/>
    </row>
    <row r="13" spans="1:9" s="13" customFormat="1" ht="31.5" customHeight="1" x14ac:dyDescent="0.2">
      <c r="A13" s="59"/>
      <c r="B13" s="25">
        <v>1</v>
      </c>
      <c r="C13" s="75" t="s">
        <v>106</v>
      </c>
      <c r="D13" s="26">
        <v>3937</v>
      </c>
      <c r="E13" s="26">
        <v>1063</v>
      </c>
      <c r="F13" s="38"/>
      <c r="G13" s="26"/>
      <c r="H13" s="26">
        <f>SUM(D13:G13)</f>
        <v>5000</v>
      </c>
      <c r="I13" s="48" t="s">
        <v>28</v>
      </c>
    </row>
    <row r="14" spans="1:9" s="12" customFormat="1" ht="31.5" customHeight="1" x14ac:dyDescent="0.2">
      <c r="A14" s="60"/>
      <c r="B14" s="85">
        <v>2</v>
      </c>
      <c r="C14" s="75" t="s">
        <v>45</v>
      </c>
      <c r="D14" s="26"/>
      <c r="E14" s="26"/>
      <c r="F14" s="38">
        <v>14440</v>
      </c>
      <c r="G14" s="26">
        <v>3899</v>
      </c>
      <c r="H14" s="26">
        <f t="shared" ref="H14:H30" si="0">SUM(D14:G14)</f>
        <v>18339</v>
      </c>
      <c r="I14" s="48" t="s">
        <v>28</v>
      </c>
    </row>
    <row r="15" spans="1:9" s="13" customFormat="1" ht="31.5" customHeight="1" x14ac:dyDescent="0.2">
      <c r="A15" s="60"/>
      <c r="B15" s="85">
        <v>3</v>
      </c>
      <c r="C15" s="75" t="s">
        <v>156</v>
      </c>
      <c r="D15" s="26"/>
      <c r="E15" s="26"/>
      <c r="F15" s="38">
        <v>42125</v>
      </c>
      <c r="G15" s="26">
        <v>11374</v>
      </c>
      <c r="H15" s="26">
        <f t="shared" si="0"/>
        <v>53499</v>
      </c>
      <c r="I15" s="48" t="s">
        <v>28</v>
      </c>
    </row>
    <row r="16" spans="1:9" s="13" customFormat="1" ht="31.5" customHeight="1" x14ac:dyDescent="0.2">
      <c r="A16" s="59"/>
      <c r="B16" s="25">
        <v>4</v>
      </c>
      <c r="C16" s="75" t="s">
        <v>157</v>
      </c>
      <c r="D16" s="26"/>
      <c r="E16" s="26"/>
      <c r="F16" s="38">
        <v>6410</v>
      </c>
      <c r="G16" s="26">
        <v>1730</v>
      </c>
      <c r="H16" s="26">
        <f t="shared" si="0"/>
        <v>8140</v>
      </c>
      <c r="I16" s="48" t="s">
        <v>28</v>
      </c>
    </row>
    <row r="17" spans="1:9" s="12" customFormat="1" ht="31.5" customHeight="1" x14ac:dyDescent="0.2">
      <c r="A17" s="60"/>
      <c r="B17" s="85">
        <v>5</v>
      </c>
      <c r="C17" s="75" t="s">
        <v>158</v>
      </c>
      <c r="D17" s="26"/>
      <c r="E17" s="26"/>
      <c r="F17" s="38">
        <v>504</v>
      </c>
      <c r="G17" s="26">
        <v>136</v>
      </c>
      <c r="H17" s="26">
        <f t="shared" si="0"/>
        <v>640</v>
      </c>
      <c r="I17" s="48" t="s">
        <v>28</v>
      </c>
    </row>
    <row r="18" spans="1:9" s="13" customFormat="1" ht="31.5" customHeight="1" x14ac:dyDescent="0.2">
      <c r="A18" s="61"/>
      <c r="B18" s="86">
        <v>6</v>
      </c>
      <c r="C18" s="76" t="s">
        <v>159</v>
      </c>
      <c r="D18" s="27"/>
      <c r="E18" s="27"/>
      <c r="F18" s="39">
        <v>70</v>
      </c>
      <c r="G18" s="27">
        <v>19</v>
      </c>
      <c r="H18" s="27">
        <f t="shared" si="0"/>
        <v>89</v>
      </c>
      <c r="I18" s="49" t="s">
        <v>28</v>
      </c>
    </row>
    <row r="19" spans="1:9" ht="31.5" customHeight="1" x14ac:dyDescent="0.2">
      <c r="A19" s="62"/>
      <c r="B19" s="85"/>
      <c r="C19" s="74" t="s">
        <v>160</v>
      </c>
      <c r="D19" s="26"/>
      <c r="E19" s="26"/>
      <c r="F19" s="38"/>
      <c r="G19" s="26"/>
      <c r="H19" s="26"/>
      <c r="I19" s="48"/>
    </row>
    <row r="20" spans="1:9" s="13" customFormat="1" ht="31.5" customHeight="1" x14ac:dyDescent="0.2">
      <c r="A20" s="61"/>
      <c r="B20" s="86">
        <v>7</v>
      </c>
      <c r="C20" s="76" t="s">
        <v>161</v>
      </c>
      <c r="D20" s="27"/>
      <c r="E20" s="27"/>
      <c r="F20" s="39">
        <v>8219</v>
      </c>
      <c r="G20" s="27">
        <v>2218</v>
      </c>
      <c r="H20" s="27">
        <f t="shared" si="0"/>
        <v>10437</v>
      </c>
      <c r="I20" s="49" t="s">
        <v>28</v>
      </c>
    </row>
    <row r="21" spans="1:9" ht="31.5" customHeight="1" x14ac:dyDescent="0.2">
      <c r="A21" s="62"/>
      <c r="B21" s="85"/>
      <c r="C21" s="74" t="s">
        <v>39</v>
      </c>
      <c r="D21" s="26"/>
      <c r="E21" s="26"/>
      <c r="F21" s="38"/>
      <c r="G21" s="26"/>
      <c r="H21" s="26"/>
      <c r="I21" s="48"/>
    </row>
    <row r="22" spans="1:9" s="13" customFormat="1" ht="31.5" customHeight="1" x14ac:dyDescent="0.2">
      <c r="A22" s="61"/>
      <c r="B22" s="86">
        <v>8</v>
      </c>
      <c r="C22" s="76" t="s">
        <v>161</v>
      </c>
      <c r="D22" s="27"/>
      <c r="E22" s="27"/>
      <c r="F22" s="39">
        <v>11318</v>
      </c>
      <c r="G22" s="27">
        <v>3058</v>
      </c>
      <c r="H22" s="27">
        <f t="shared" si="0"/>
        <v>14376</v>
      </c>
      <c r="I22" s="49" t="s">
        <v>28</v>
      </c>
    </row>
    <row r="23" spans="1:9" s="13" customFormat="1" ht="31.5" customHeight="1" x14ac:dyDescent="0.2">
      <c r="A23" s="63"/>
      <c r="B23" s="87"/>
      <c r="C23" s="74" t="s">
        <v>98</v>
      </c>
      <c r="D23" s="28"/>
      <c r="E23" s="28"/>
      <c r="F23" s="40"/>
      <c r="G23" s="28"/>
      <c r="H23" s="26"/>
      <c r="I23" s="50"/>
    </row>
    <row r="24" spans="1:9" s="13" customFormat="1" ht="31.5" customHeight="1" x14ac:dyDescent="0.2">
      <c r="A24" s="61"/>
      <c r="B24" s="86">
        <v>9</v>
      </c>
      <c r="C24" s="76" t="s">
        <v>112</v>
      </c>
      <c r="D24" s="27">
        <v>828</v>
      </c>
      <c r="E24" s="27">
        <v>224</v>
      </c>
      <c r="F24" s="39"/>
      <c r="G24" s="27"/>
      <c r="H24" s="27">
        <f t="shared" si="0"/>
        <v>1052</v>
      </c>
      <c r="I24" s="49" t="s">
        <v>28</v>
      </c>
    </row>
    <row r="25" spans="1:9" s="13" customFormat="1" ht="31.5" customHeight="1" x14ac:dyDescent="0.2">
      <c r="A25" s="63"/>
      <c r="B25" s="87"/>
      <c r="C25" s="74" t="s">
        <v>99</v>
      </c>
      <c r="D25" s="28"/>
      <c r="E25" s="28"/>
      <c r="F25" s="40"/>
      <c r="G25" s="28"/>
      <c r="H25" s="28"/>
      <c r="I25" s="50"/>
    </row>
    <row r="26" spans="1:9" s="13" customFormat="1" ht="31.5" customHeight="1" x14ac:dyDescent="0.2">
      <c r="A26" s="61"/>
      <c r="B26" s="86">
        <v>10</v>
      </c>
      <c r="C26" s="76" t="s">
        <v>112</v>
      </c>
      <c r="D26" s="27">
        <v>684</v>
      </c>
      <c r="E26" s="27">
        <v>185</v>
      </c>
      <c r="F26" s="39"/>
      <c r="G26" s="27"/>
      <c r="H26" s="27">
        <f t="shared" si="0"/>
        <v>869</v>
      </c>
      <c r="I26" s="49" t="s">
        <v>28</v>
      </c>
    </row>
    <row r="27" spans="1:9" s="13" customFormat="1" ht="31.5" customHeight="1" x14ac:dyDescent="0.2">
      <c r="A27" s="63"/>
      <c r="B27" s="87"/>
      <c r="C27" s="74" t="s">
        <v>100</v>
      </c>
      <c r="D27" s="28"/>
      <c r="E27" s="28"/>
      <c r="F27" s="40"/>
      <c r="G27" s="28"/>
      <c r="H27" s="28"/>
      <c r="I27" s="50"/>
    </row>
    <row r="28" spans="1:9" s="13" customFormat="1" ht="31.5" customHeight="1" x14ac:dyDescent="0.2">
      <c r="A28" s="59"/>
      <c r="B28" s="25">
        <v>11</v>
      </c>
      <c r="C28" s="75" t="s">
        <v>101</v>
      </c>
      <c r="D28" s="26">
        <v>2466</v>
      </c>
      <c r="E28" s="26">
        <v>666</v>
      </c>
      <c r="F28" s="38"/>
      <c r="G28" s="26"/>
      <c r="H28" s="26">
        <f t="shared" ref="H28" si="1">SUM(D28:G28)</f>
        <v>3132</v>
      </c>
      <c r="I28" s="48" t="s">
        <v>28</v>
      </c>
    </row>
    <row r="29" spans="1:9" s="13" customFormat="1" ht="31.5" customHeight="1" x14ac:dyDescent="0.2">
      <c r="A29" s="63"/>
      <c r="B29" s="87"/>
      <c r="C29" s="74" t="s">
        <v>176</v>
      </c>
      <c r="D29" s="28"/>
      <c r="E29" s="28"/>
      <c r="F29" s="40"/>
      <c r="G29" s="28"/>
      <c r="H29" s="28"/>
      <c r="I29" s="50"/>
    </row>
    <row r="30" spans="1:9" s="13" customFormat="1" ht="31.5" customHeight="1" thickBot="1" x14ac:dyDescent="0.25">
      <c r="A30" s="59"/>
      <c r="B30" s="25">
        <v>12</v>
      </c>
      <c r="C30" s="75" t="s">
        <v>46</v>
      </c>
      <c r="D30" s="26"/>
      <c r="E30" s="26"/>
      <c r="F30" s="38">
        <v>368</v>
      </c>
      <c r="G30" s="26">
        <v>99</v>
      </c>
      <c r="H30" s="26">
        <f t="shared" si="0"/>
        <v>467</v>
      </c>
      <c r="I30" s="48" t="s">
        <v>28</v>
      </c>
    </row>
    <row r="31" spans="1:9" s="18" customFormat="1" ht="31.5" customHeight="1" thickBot="1" x14ac:dyDescent="0.25">
      <c r="A31" s="64">
        <v>1101</v>
      </c>
      <c r="B31" s="88"/>
      <c r="C31" s="77" t="s">
        <v>175</v>
      </c>
      <c r="D31" s="29">
        <f>SUM(D13:D30)</f>
        <v>7915</v>
      </c>
      <c r="E31" s="29">
        <f>SUM(E13:E30)</f>
        <v>2138</v>
      </c>
      <c r="F31" s="41">
        <f>SUM(F13:F30)</f>
        <v>83454</v>
      </c>
      <c r="G31" s="29">
        <f>SUM(G13:G30)</f>
        <v>22533</v>
      </c>
      <c r="H31" s="29">
        <f>SUM(H13:H30)</f>
        <v>116040</v>
      </c>
      <c r="I31" s="51"/>
    </row>
    <row r="32" spans="1:9" s="13" customFormat="1" ht="31.5" customHeight="1" x14ac:dyDescent="0.2">
      <c r="A32" s="58" t="s">
        <v>102</v>
      </c>
      <c r="B32" s="85"/>
      <c r="C32" s="73" t="s">
        <v>7</v>
      </c>
      <c r="D32" s="26"/>
      <c r="E32" s="26"/>
      <c r="F32" s="38"/>
      <c r="G32" s="26"/>
      <c r="H32" s="26"/>
      <c r="I32" s="48"/>
    </row>
    <row r="33" spans="1:9" s="13" customFormat="1" ht="31.5" customHeight="1" thickBot="1" x14ac:dyDescent="0.25">
      <c r="A33" s="59"/>
      <c r="B33" s="25"/>
      <c r="C33" s="75" t="s">
        <v>103</v>
      </c>
      <c r="D33" s="26">
        <v>121</v>
      </c>
      <c r="E33" s="26">
        <v>33</v>
      </c>
      <c r="F33" s="38"/>
      <c r="G33" s="26"/>
      <c r="H33" s="26">
        <f t="shared" ref="H33" si="2">SUM(D33:G33)</f>
        <v>154</v>
      </c>
      <c r="I33" s="48" t="s">
        <v>28</v>
      </c>
    </row>
    <row r="34" spans="1:9" s="18" customFormat="1" ht="31.5" customHeight="1" thickBot="1" x14ac:dyDescent="0.25">
      <c r="A34" s="64" t="s">
        <v>102</v>
      </c>
      <c r="B34" s="88"/>
      <c r="C34" s="77" t="s">
        <v>107</v>
      </c>
      <c r="D34" s="29">
        <f>SUM(D33)</f>
        <v>121</v>
      </c>
      <c r="E34" s="29">
        <f>SUM(E33)</f>
        <v>33</v>
      </c>
      <c r="F34" s="41">
        <f>SUM(F33)</f>
        <v>0</v>
      </c>
      <c r="G34" s="29">
        <f>SUM(G33)</f>
        <v>0</v>
      </c>
      <c r="H34" s="29">
        <f>SUM(H33)</f>
        <v>154</v>
      </c>
      <c r="I34" s="51"/>
    </row>
    <row r="35" spans="1:9" s="13" customFormat="1" ht="31.5" customHeight="1" x14ac:dyDescent="0.2">
      <c r="A35" s="58" t="s">
        <v>151</v>
      </c>
      <c r="B35" s="85"/>
      <c r="C35" s="73" t="s">
        <v>152</v>
      </c>
      <c r="D35" s="26"/>
      <c r="E35" s="26"/>
      <c r="F35" s="38"/>
      <c r="G35" s="26"/>
      <c r="H35" s="26"/>
      <c r="I35" s="48"/>
    </row>
    <row r="36" spans="1:9" s="13" customFormat="1" ht="31.5" customHeight="1" thickBot="1" x14ac:dyDescent="0.25">
      <c r="A36" s="59"/>
      <c r="B36" s="25"/>
      <c r="C36" s="75" t="s">
        <v>154</v>
      </c>
      <c r="D36" s="26"/>
      <c r="E36" s="26"/>
      <c r="F36" s="38">
        <v>23</v>
      </c>
      <c r="G36" s="26">
        <v>6</v>
      </c>
      <c r="H36" s="26">
        <f t="shared" ref="H36" si="3">SUM(D36:G36)</f>
        <v>29</v>
      </c>
      <c r="I36" s="48" t="s">
        <v>28</v>
      </c>
    </row>
    <row r="37" spans="1:9" s="18" customFormat="1" ht="31.5" customHeight="1" thickBot="1" x14ac:dyDescent="0.25">
      <c r="A37" s="64" t="s">
        <v>151</v>
      </c>
      <c r="B37" s="88"/>
      <c r="C37" s="77" t="s">
        <v>153</v>
      </c>
      <c r="D37" s="29">
        <f>SUM(D36)</f>
        <v>0</v>
      </c>
      <c r="E37" s="29">
        <f>SUM(E36)</f>
        <v>0</v>
      </c>
      <c r="F37" s="41">
        <f>SUM(F36)</f>
        <v>23</v>
      </c>
      <c r="G37" s="29">
        <f>SUM(G36)</f>
        <v>6</v>
      </c>
      <c r="H37" s="29">
        <f>SUM(H36)</f>
        <v>29</v>
      </c>
      <c r="I37" s="51"/>
    </row>
    <row r="38" spans="1:9" s="13" customFormat="1" ht="31.5" customHeight="1" x14ac:dyDescent="0.2">
      <c r="A38" s="58" t="s">
        <v>104</v>
      </c>
      <c r="B38" s="85"/>
      <c r="C38" s="73" t="s">
        <v>16</v>
      </c>
      <c r="D38" s="26"/>
      <c r="E38" s="26"/>
      <c r="F38" s="38"/>
      <c r="G38" s="26"/>
      <c r="H38" s="26"/>
      <c r="I38" s="48"/>
    </row>
    <row r="39" spans="1:9" s="13" customFormat="1" ht="31.5" customHeight="1" thickBot="1" x14ac:dyDescent="0.25">
      <c r="A39" s="59"/>
      <c r="B39" s="25"/>
      <c r="C39" s="75" t="s">
        <v>113</v>
      </c>
      <c r="D39" s="26">
        <v>498</v>
      </c>
      <c r="E39" s="26">
        <v>135</v>
      </c>
      <c r="F39" s="38"/>
      <c r="G39" s="26"/>
      <c r="H39" s="26">
        <f t="shared" ref="H39" si="4">SUM(D39:G39)</f>
        <v>633</v>
      </c>
      <c r="I39" s="48" t="s">
        <v>28</v>
      </c>
    </row>
    <row r="40" spans="1:9" s="18" customFormat="1" ht="31.5" customHeight="1" thickBot="1" x14ac:dyDescent="0.25">
      <c r="A40" s="64" t="s">
        <v>104</v>
      </c>
      <c r="B40" s="88"/>
      <c r="C40" s="77" t="s">
        <v>108</v>
      </c>
      <c r="D40" s="29">
        <f>SUM(D39)</f>
        <v>498</v>
      </c>
      <c r="E40" s="29">
        <f>SUM(E39)</f>
        <v>135</v>
      </c>
      <c r="F40" s="41">
        <f>SUM(F39)</f>
        <v>0</v>
      </c>
      <c r="G40" s="29">
        <f>SUM(G39)</f>
        <v>0</v>
      </c>
      <c r="H40" s="29">
        <f>SUM(H39)</f>
        <v>633</v>
      </c>
      <c r="I40" s="51"/>
    </row>
    <row r="41" spans="1:9" s="13" customFormat="1" ht="31.5" customHeight="1" x14ac:dyDescent="0.2">
      <c r="A41" s="58" t="s">
        <v>146</v>
      </c>
      <c r="B41" s="85"/>
      <c r="C41" s="73" t="s">
        <v>147</v>
      </c>
      <c r="D41" s="26"/>
      <c r="E41" s="26"/>
      <c r="F41" s="38"/>
      <c r="G41" s="26"/>
      <c r="H41" s="26"/>
      <c r="I41" s="48"/>
    </row>
    <row r="42" spans="1:9" s="13" customFormat="1" ht="31.5" customHeight="1" x14ac:dyDescent="0.2">
      <c r="A42" s="59"/>
      <c r="B42" s="25">
        <v>1</v>
      </c>
      <c r="C42" s="75" t="s">
        <v>149</v>
      </c>
      <c r="D42" s="26"/>
      <c r="E42" s="26"/>
      <c r="F42" s="38">
        <f>4+5</f>
        <v>9</v>
      </c>
      <c r="G42" s="26">
        <f>1+1</f>
        <v>2</v>
      </c>
      <c r="H42" s="26">
        <f t="shared" ref="H42" si="5">SUM(D42:G42)</f>
        <v>11</v>
      </c>
      <c r="I42" s="48" t="s">
        <v>28</v>
      </c>
    </row>
    <row r="43" spans="1:9" s="13" customFormat="1" ht="31.5" customHeight="1" thickBot="1" x14ac:dyDescent="0.25">
      <c r="A43" s="59"/>
      <c r="B43" s="25">
        <v>2</v>
      </c>
      <c r="C43" s="75" t="s">
        <v>170</v>
      </c>
      <c r="D43" s="26"/>
      <c r="E43" s="26"/>
      <c r="F43" s="38">
        <v>96</v>
      </c>
      <c r="G43" s="26">
        <f>26+1</f>
        <v>27</v>
      </c>
      <c r="H43" s="26">
        <f t="shared" ref="H43" si="6">SUM(D43:G43)</f>
        <v>123</v>
      </c>
      <c r="I43" s="48" t="s">
        <v>28</v>
      </c>
    </row>
    <row r="44" spans="1:9" s="18" customFormat="1" ht="31.5" customHeight="1" thickBot="1" x14ac:dyDescent="0.25">
      <c r="A44" s="64" t="s">
        <v>146</v>
      </c>
      <c r="B44" s="88"/>
      <c r="C44" s="77" t="s">
        <v>148</v>
      </c>
      <c r="D44" s="29">
        <f>SUM(D42:D43)</f>
        <v>0</v>
      </c>
      <c r="E44" s="29">
        <f t="shared" ref="E44:G44" si="7">SUM(E42:E43)</f>
        <v>0</v>
      </c>
      <c r="F44" s="29">
        <f t="shared" si="7"/>
        <v>105</v>
      </c>
      <c r="G44" s="29">
        <f t="shared" si="7"/>
        <v>29</v>
      </c>
      <c r="H44" s="29">
        <f>SUM(H42:H43)</f>
        <v>134</v>
      </c>
      <c r="I44" s="51"/>
    </row>
    <row r="45" spans="1:9" s="18" customFormat="1" ht="31.5" customHeight="1" thickBot="1" x14ac:dyDescent="0.25">
      <c r="A45" s="64">
        <v>2101</v>
      </c>
      <c r="B45" s="88"/>
      <c r="C45" s="43" t="s">
        <v>150</v>
      </c>
      <c r="D45" s="29">
        <f>SUM(D34,D37,D40,D44)</f>
        <v>619</v>
      </c>
      <c r="E45" s="29">
        <f t="shared" ref="E45" si="8">SUM(E34,E37,E40,E44)</f>
        <v>168</v>
      </c>
      <c r="F45" s="41">
        <f t="shared" ref="F45:H45" si="9">SUM(F34,F37,F40,F44)</f>
        <v>128</v>
      </c>
      <c r="G45" s="29">
        <f t="shared" si="9"/>
        <v>35</v>
      </c>
      <c r="H45" s="29">
        <f t="shared" si="9"/>
        <v>950</v>
      </c>
      <c r="I45" s="51"/>
    </row>
    <row r="46" spans="1:9" s="18" customFormat="1" ht="31.5" customHeight="1" thickBot="1" x14ac:dyDescent="0.25">
      <c r="A46" s="64"/>
      <c r="B46" s="88"/>
      <c r="C46" s="77" t="s">
        <v>109</v>
      </c>
      <c r="D46" s="29">
        <f>SUM(D31,D45)</f>
        <v>8534</v>
      </c>
      <c r="E46" s="29">
        <f>SUM(E31,E45)</f>
        <v>2306</v>
      </c>
      <c r="F46" s="41">
        <f>SUM(F31,F45)</f>
        <v>83582</v>
      </c>
      <c r="G46" s="29">
        <f>SUM(G31,G45)</f>
        <v>22568</v>
      </c>
      <c r="H46" s="29">
        <f>SUM(H31,H45)</f>
        <v>116990</v>
      </c>
      <c r="I46" s="51"/>
    </row>
    <row r="47" spans="1:9" ht="31.5" customHeight="1" x14ac:dyDescent="0.2">
      <c r="A47" s="58">
        <v>5101</v>
      </c>
      <c r="B47" s="89"/>
      <c r="C47" s="73" t="s">
        <v>21</v>
      </c>
      <c r="D47" s="30"/>
      <c r="E47" s="30"/>
      <c r="F47" s="42"/>
      <c r="G47" s="30"/>
      <c r="H47" s="30"/>
      <c r="I47" s="48"/>
    </row>
    <row r="48" spans="1:9" s="13" customFormat="1" ht="31.5" customHeight="1" x14ac:dyDescent="0.2">
      <c r="A48" s="59"/>
      <c r="B48" s="25">
        <v>1</v>
      </c>
      <c r="C48" s="75" t="s">
        <v>74</v>
      </c>
      <c r="D48" s="26">
        <v>20472</v>
      </c>
      <c r="E48" s="26">
        <v>5528</v>
      </c>
      <c r="F48" s="38">
        <f>-20472+20472</f>
        <v>0</v>
      </c>
      <c r="G48" s="26"/>
      <c r="H48" s="26">
        <f t="shared" ref="H48:H62" si="10">SUM(D48:G48)</f>
        <v>26000</v>
      </c>
      <c r="I48" s="48" t="s">
        <v>28</v>
      </c>
    </row>
    <row r="49" spans="1:9" s="13" customFormat="1" ht="31.5" customHeight="1" x14ac:dyDescent="0.2">
      <c r="A49" s="59"/>
      <c r="B49" s="25">
        <v>2</v>
      </c>
      <c r="C49" s="75" t="s">
        <v>22</v>
      </c>
      <c r="D49" s="26">
        <v>4724</v>
      </c>
      <c r="E49" s="26">
        <v>1276</v>
      </c>
      <c r="F49" s="38"/>
      <c r="G49" s="26"/>
      <c r="H49" s="26">
        <f t="shared" si="10"/>
        <v>6000</v>
      </c>
      <c r="I49" s="48" t="s">
        <v>28</v>
      </c>
    </row>
    <row r="50" spans="1:9" s="13" customFormat="1" ht="31.5" customHeight="1" x14ac:dyDescent="0.2">
      <c r="A50" s="59"/>
      <c r="B50" s="25">
        <v>3</v>
      </c>
      <c r="C50" s="75" t="s">
        <v>14</v>
      </c>
      <c r="D50" s="26">
        <v>11024</v>
      </c>
      <c r="E50" s="26">
        <v>2976</v>
      </c>
      <c r="F50" s="38"/>
      <c r="G50" s="26"/>
      <c r="H50" s="26">
        <f t="shared" si="10"/>
        <v>14000</v>
      </c>
      <c r="I50" s="48" t="s">
        <v>28</v>
      </c>
    </row>
    <row r="51" spans="1:9" s="13" customFormat="1" ht="31.5" customHeight="1" x14ac:dyDescent="0.2">
      <c r="A51" s="59"/>
      <c r="B51" s="25">
        <v>4</v>
      </c>
      <c r="C51" s="75" t="s">
        <v>13</v>
      </c>
      <c r="D51" s="26">
        <v>35433</v>
      </c>
      <c r="E51" s="26">
        <v>9567</v>
      </c>
      <c r="F51" s="38"/>
      <c r="G51" s="26"/>
      <c r="H51" s="26">
        <f t="shared" si="10"/>
        <v>45000</v>
      </c>
      <c r="I51" s="48" t="s">
        <v>28</v>
      </c>
    </row>
    <row r="52" spans="1:9" s="12" customFormat="1" ht="31.5" customHeight="1" x14ac:dyDescent="0.2">
      <c r="A52" s="60"/>
      <c r="B52" s="85">
        <v>5</v>
      </c>
      <c r="C52" s="75" t="s">
        <v>94</v>
      </c>
      <c r="D52" s="26">
        <v>13000</v>
      </c>
      <c r="E52" s="26">
        <v>3510</v>
      </c>
      <c r="F52" s="38"/>
      <c r="G52" s="26"/>
      <c r="H52" s="26">
        <f t="shared" si="10"/>
        <v>16510</v>
      </c>
      <c r="I52" s="48" t="s">
        <v>28</v>
      </c>
    </row>
    <row r="53" spans="1:9" s="13" customFormat="1" ht="31.5" customHeight="1" x14ac:dyDescent="0.2">
      <c r="A53" s="60"/>
      <c r="B53" s="85">
        <v>6</v>
      </c>
      <c r="C53" s="75" t="s">
        <v>115</v>
      </c>
      <c r="D53" s="26">
        <v>7000</v>
      </c>
      <c r="E53" s="26">
        <v>1890</v>
      </c>
      <c r="F53" s="38"/>
      <c r="G53" s="26"/>
      <c r="H53" s="26">
        <f t="shared" si="10"/>
        <v>8890</v>
      </c>
      <c r="I53" s="48" t="s">
        <v>28</v>
      </c>
    </row>
    <row r="54" spans="1:9" s="13" customFormat="1" ht="31.5" customHeight="1" x14ac:dyDescent="0.2">
      <c r="A54" s="60"/>
      <c r="B54" s="85">
        <v>7</v>
      </c>
      <c r="C54" s="75" t="s">
        <v>171</v>
      </c>
      <c r="D54" s="26"/>
      <c r="E54" s="26"/>
      <c r="F54" s="38">
        <v>472</v>
      </c>
      <c r="G54" s="26">
        <v>128</v>
      </c>
      <c r="H54" s="26">
        <f t="shared" ref="H54" si="11">SUM(D54:G54)</f>
        <v>600</v>
      </c>
      <c r="I54" s="48" t="s">
        <v>28</v>
      </c>
    </row>
    <row r="55" spans="1:9" ht="31.5" customHeight="1" x14ac:dyDescent="0.2">
      <c r="A55" s="62"/>
      <c r="B55" s="85">
        <v>8</v>
      </c>
      <c r="C55" s="75" t="s">
        <v>114</v>
      </c>
      <c r="D55" s="26">
        <v>1000</v>
      </c>
      <c r="E55" s="26">
        <v>270</v>
      </c>
      <c r="F55" s="38"/>
      <c r="G55" s="26"/>
      <c r="H55" s="26">
        <f t="shared" si="10"/>
        <v>1270</v>
      </c>
      <c r="I55" s="48" t="s">
        <v>28</v>
      </c>
    </row>
    <row r="56" spans="1:9" s="12" customFormat="1" ht="31.5" customHeight="1" x14ac:dyDescent="0.2">
      <c r="A56" s="60"/>
      <c r="B56" s="85">
        <v>9</v>
      </c>
      <c r="C56" s="75" t="s">
        <v>23</v>
      </c>
      <c r="D56" s="26">
        <v>10000</v>
      </c>
      <c r="E56" s="26">
        <v>2700</v>
      </c>
      <c r="F56" s="38"/>
      <c r="G56" s="26"/>
      <c r="H56" s="26">
        <f t="shared" si="10"/>
        <v>12700</v>
      </c>
      <c r="I56" s="48" t="s">
        <v>28</v>
      </c>
    </row>
    <row r="57" spans="1:9" s="13" customFormat="1" ht="31.5" customHeight="1" x14ac:dyDescent="0.2">
      <c r="A57" s="60"/>
      <c r="B57" s="85">
        <v>10</v>
      </c>
      <c r="C57" s="75" t="s">
        <v>15</v>
      </c>
      <c r="D57" s="26">
        <v>3500</v>
      </c>
      <c r="E57" s="26">
        <v>945</v>
      </c>
      <c r="F57" s="38"/>
      <c r="G57" s="26"/>
      <c r="H57" s="26">
        <f t="shared" si="10"/>
        <v>4445</v>
      </c>
      <c r="I57" s="48" t="s">
        <v>28</v>
      </c>
    </row>
    <row r="58" spans="1:9" ht="31.5" customHeight="1" x14ac:dyDescent="0.2">
      <c r="A58" s="62"/>
      <c r="B58" s="85">
        <v>11</v>
      </c>
      <c r="C58" s="75" t="s">
        <v>75</v>
      </c>
      <c r="D58" s="26">
        <v>12000</v>
      </c>
      <c r="E58" s="26">
        <v>3240</v>
      </c>
      <c r="F58" s="38"/>
      <c r="G58" s="26"/>
      <c r="H58" s="26">
        <f t="shared" si="10"/>
        <v>15240</v>
      </c>
      <c r="I58" s="48" t="s">
        <v>28</v>
      </c>
    </row>
    <row r="59" spans="1:9" ht="31.5" customHeight="1" x14ac:dyDescent="0.2">
      <c r="A59" s="62"/>
      <c r="B59" s="85">
        <v>12</v>
      </c>
      <c r="C59" s="75" t="s">
        <v>76</v>
      </c>
      <c r="D59" s="26">
        <v>4500</v>
      </c>
      <c r="E59" s="26">
        <v>1215</v>
      </c>
      <c r="F59" s="38"/>
      <c r="G59" s="26"/>
      <c r="H59" s="26">
        <f t="shared" si="10"/>
        <v>5715</v>
      </c>
      <c r="I59" s="48" t="s">
        <v>28</v>
      </c>
    </row>
    <row r="60" spans="1:9" s="14" customFormat="1" ht="31.5" customHeight="1" x14ac:dyDescent="0.2">
      <c r="A60" s="60"/>
      <c r="B60" s="85">
        <v>13</v>
      </c>
      <c r="C60" s="75" t="s">
        <v>77</v>
      </c>
      <c r="D60" s="26">
        <v>945</v>
      </c>
      <c r="E60" s="26">
        <v>255</v>
      </c>
      <c r="F60" s="38"/>
      <c r="G60" s="26"/>
      <c r="H60" s="26">
        <f t="shared" ref="H60" si="12">SUM(D60:G60)</f>
        <v>1200</v>
      </c>
      <c r="I60" s="48" t="s">
        <v>35</v>
      </c>
    </row>
    <row r="61" spans="1:9" s="14" customFormat="1" ht="31.5" customHeight="1" x14ac:dyDescent="0.2">
      <c r="A61" s="60"/>
      <c r="B61" s="85">
        <v>14</v>
      </c>
      <c r="C61" s="75" t="s">
        <v>173</v>
      </c>
      <c r="D61" s="26"/>
      <c r="E61" s="26"/>
      <c r="F61" s="38">
        <v>11811</v>
      </c>
      <c r="G61" s="26">
        <v>3189</v>
      </c>
      <c r="H61" s="26">
        <f t="shared" ref="H61" si="13">SUM(D61:G61)</f>
        <v>15000</v>
      </c>
      <c r="I61" s="48" t="s">
        <v>35</v>
      </c>
    </row>
    <row r="62" spans="1:9" s="14" customFormat="1" ht="31.5" customHeight="1" thickBot="1" x14ac:dyDescent="0.25">
      <c r="A62" s="60"/>
      <c r="B62" s="85">
        <v>15</v>
      </c>
      <c r="C62" s="75" t="s">
        <v>177</v>
      </c>
      <c r="D62" s="26"/>
      <c r="E62" s="26"/>
      <c r="F62" s="38">
        <v>4732</v>
      </c>
      <c r="G62" s="26">
        <v>1278</v>
      </c>
      <c r="H62" s="26">
        <f t="shared" si="10"/>
        <v>6010</v>
      </c>
      <c r="I62" s="48" t="s">
        <v>35</v>
      </c>
    </row>
    <row r="63" spans="1:9" ht="31.5" customHeight="1" thickBot="1" x14ac:dyDescent="0.25">
      <c r="A63" s="64">
        <v>5101</v>
      </c>
      <c r="B63" s="88"/>
      <c r="C63" s="43" t="s">
        <v>178</v>
      </c>
      <c r="D63" s="31">
        <f>SUM(D48:D62)</f>
        <v>123598</v>
      </c>
      <c r="E63" s="31">
        <f>SUM(E48:E62)</f>
        <v>33372</v>
      </c>
      <c r="F63" s="43">
        <f>SUM(F48:F62)</f>
        <v>17015</v>
      </c>
      <c r="G63" s="31">
        <f>SUM(G48:G62)</f>
        <v>4595</v>
      </c>
      <c r="H63" s="31">
        <f>SUM(H48:H62)</f>
        <v>178580</v>
      </c>
      <c r="I63" s="51"/>
    </row>
    <row r="64" spans="1:9" ht="31.5" customHeight="1" x14ac:dyDescent="0.2">
      <c r="A64" s="58">
        <v>6401</v>
      </c>
      <c r="B64" s="25"/>
      <c r="C64" s="73" t="s">
        <v>34</v>
      </c>
      <c r="D64" s="25"/>
      <c r="E64" s="25"/>
      <c r="F64" s="19"/>
      <c r="G64" s="25"/>
      <c r="H64" s="25"/>
      <c r="I64" s="48"/>
    </row>
    <row r="65" spans="1:9" ht="31.5" customHeight="1" x14ac:dyDescent="0.2">
      <c r="A65" s="62"/>
      <c r="B65" s="89"/>
      <c r="C65" s="73" t="s">
        <v>20</v>
      </c>
      <c r="D65" s="32"/>
      <c r="E65" s="32"/>
      <c r="F65" s="44"/>
      <c r="G65" s="32"/>
      <c r="H65" s="32"/>
      <c r="I65" s="52"/>
    </row>
    <row r="66" spans="1:9" ht="31.5" customHeight="1" x14ac:dyDescent="0.2">
      <c r="A66" s="62"/>
      <c r="B66" s="85"/>
      <c r="C66" s="74" t="s">
        <v>43</v>
      </c>
      <c r="D66" s="26"/>
      <c r="E66" s="26"/>
      <c r="F66" s="38"/>
      <c r="G66" s="26"/>
      <c r="H66" s="26"/>
      <c r="I66" s="48"/>
    </row>
    <row r="67" spans="1:9" ht="31.5" customHeight="1" x14ac:dyDescent="0.2">
      <c r="A67" s="62"/>
      <c r="B67" s="85">
        <v>1</v>
      </c>
      <c r="C67" s="75" t="s">
        <v>45</v>
      </c>
      <c r="D67" s="26">
        <v>20185</v>
      </c>
      <c r="E67" s="26">
        <v>5450</v>
      </c>
      <c r="F67" s="38">
        <v>-20185</v>
      </c>
      <c r="G67" s="26">
        <v>-5450</v>
      </c>
      <c r="H67" s="26">
        <f t="shared" ref="H67:H68" si="14">SUM(D67:G67)</f>
        <v>0</v>
      </c>
      <c r="I67" s="48" t="s">
        <v>28</v>
      </c>
    </row>
    <row r="68" spans="1:9" ht="31.5" customHeight="1" x14ac:dyDescent="0.2">
      <c r="A68" s="62"/>
      <c r="B68" s="85">
        <v>2</v>
      </c>
      <c r="C68" s="75" t="s">
        <v>46</v>
      </c>
      <c r="D68" s="26">
        <v>50000</v>
      </c>
      <c r="E68" s="26">
        <v>13500</v>
      </c>
      <c r="F68" s="38">
        <v>-50000</v>
      </c>
      <c r="G68" s="26">
        <v>-13500</v>
      </c>
      <c r="H68" s="26">
        <f t="shared" si="14"/>
        <v>0</v>
      </c>
      <c r="I68" s="48" t="s">
        <v>28</v>
      </c>
    </row>
    <row r="69" spans="1:9" ht="31.5" customHeight="1" x14ac:dyDescent="0.2">
      <c r="A69" s="65"/>
      <c r="B69" s="90" t="s">
        <v>29</v>
      </c>
      <c r="C69" s="78" t="s">
        <v>47</v>
      </c>
      <c r="D69" s="33">
        <f>SUM(D67:D68)</f>
        <v>70185</v>
      </c>
      <c r="E69" s="33">
        <f>SUM(E67:E68)</f>
        <v>18950</v>
      </c>
      <c r="F69" s="45">
        <f>SUM(F67:F68)</f>
        <v>-70185</v>
      </c>
      <c r="G69" s="33">
        <f>SUM(G67:G68)</f>
        <v>-18950</v>
      </c>
      <c r="H69" s="33">
        <f>SUM(H67:H68)</f>
        <v>0</v>
      </c>
      <c r="I69" s="53"/>
    </row>
    <row r="70" spans="1:9" ht="31.5" customHeight="1" x14ac:dyDescent="0.2">
      <c r="A70" s="62"/>
      <c r="B70" s="85"/>
      <c r="C70" s="74" t="s">
        <v>39</v>
      </c>
      <c r="D70" s="26"/>
      <c r="E70" s="26"/>
      <c r="F70" s="38"/>
      <c r="G70" s="26"/>
      <c r="H70" s="26"/>
      <c r="I70" s="48"/>
    </row>
    <row r="71" spans="1:9" ht="31.5" customHeight="1" x14ac:dyDescent="0.2">
      <c r="A71" s="62"/>
      <c r="B71" s="85">
        <v>1</v>
      </c>
      <c r="C71" s="75" t="s">
        <v>122</v>
      </c>
      <c r="D71" s="26">
        <v>709</v>
      </c>
      <c r="E71" s="26">
        <v>191</v>
      </c>
      <c r="F71" s="38"/>
      <c r="G71" s="26"/>
      <c r="H71" s="26">
        <f t="shared" ref="H71:H83" si="15">SUM(D71:G71)</f>
        <v>900</v>
      </c>
      <c r="I71" s="48" t="s">
        <v>28</v>
      </c>
    </row>
    <row r="72" spans="1:9" ht="31.5" customHeight="1" x14ac:dyDescent="0.2">
      <c r="A72" s="62"/>
      <c r="B72" s="85">
        <v>2</v>
      </c>
      <c r="C72" s="75" t="s">
        <v>123</v>
      </c>
      <c r="D72" s="26">
        <v>110</v>
      </c>
      <c r="E72" s="26">
        <v>30</v>
      </c>
      <c r="F72" s="38"/>
      <c r="G72" s="26"/>
      <c r="H72" s="26">
        <f t="shared" si="15"/>
        <v>140</v>
      </c>
      <c r="I72" s="48" t="s">
        <v>28</v>
      </c>
    </row>
    <row r="73" spans="1:9" ht="31.5" customHeight="1" x14ac:dyDescent="0.2">
      <c r="A73" s="62"/>
      <c r="B73" s="85">
        <v>3</v>
      </c>
      <c r="C73" s="75" t="s">
        <v>116</v>
      </c>
      <c r="D73" s="26">
        <v>5044</v>
      </c>
      <c r="E73" s="26">
        <v>1362</v>
      </c>
      <c r="F73" s="38">
        <v>-5044</v>
      </c>
      <c r="G73" s="26">
        <v>-1362</v>
      </c>
      <c r="H73" s="26">
        <f t="shared" si="15"/>
        <v>0</v>
      </c>
      <c r="I73" s="48" t="s">
        <v>28</v>
      </c>
    </row>
    <row r="74" spans="1:9" ht="31.5" customHeight="1" x14ac:dyDescent="0.2">
      <c r="A74" s="62"/>
      <c r="B74" s="85">
        <v>4</v>
      </c>
      <c r="C74" s="75" t="s">
        <v>117</v>
      </c>
      <c r="D74" s="26">
        <v>2265</v>
      </c>
      <c r="E74" s="26">
        <v>612</v>
      </c>
      <c r="F74" s="38">
        <v>-2265</v>
      </c>
      <c r="G74" s="26">
        <v>-612</v>
      </c>
      <c r="H74" s="26">
        <f t="shared" si="15"/>
        <v>0</v>
      </c>
      <c r="I74" s="48" t="s">
        <v>28</v>
      </c>
    </row>
    <row r="75" spans="1:9" ht="31.5" customHeight="1" x14ac:dyDescent="0.2">
      <c r="A75" s="62"/>
      <c r="B75" s="85">
        <v>5</v>
      </c>
      <c r="C75" s="75" t="s">
        <v>48</v>
      </c>
      <c r="D75" s="26">
        <v>728</v>
      </c>
      <c r="E75" s="26">
        <v>197</v>
      </c>
      <c r="F75" s="38">
        <v>-728</v>
      </c>
      <c r="G75" s="26">
        <v>-197</v>
      </c>
      <c r="H75" s="26">
        <f t="shared" si="15"/>
        <v>0</v>
      </c>
      <c r="I75" s="48" t="s">
        <v>28</v>
      </c>
    </row>
    <row r="76" spans="1:9" ht="31.5" customHeight="1" x14ac:dyDescent="0.2">
      <c r="A76" s="62"/>
      <c r="B76" s="85">
        <v>6</v>
      </c>
      <c r="C76" s="75" t="s">
        <v>118</v>
      </c>
      <c r="D76" s="26">
        <v>1506</v>
      </c>
      <c r="E76" s="26">
        <v>407</v>
      </c>
      <c r="F76" s="38">
        <v>-1506</v>
      </c>
      <c r="G76" s="26">
        <v>-407</v>
      </c>
      <c r="H76" s="26">
        <f t="shared" si="15"/>
        <v>0</v>
      </c>
      <c r="I76" s="48" t="s">
        <v>28</v>
      </c>
    </row>
    <row r="77" spans="1:9" ht="31.5" customHeight="1" x14ac:dyDescent="0.2">
      <c r="A77" s="62"/>
      <c r="B77" s="85">
        <v>7</v>
      </c>
      <c r="C77" s="75" t="s">
        <v>119</v>
      </c>
      <c r="D77" s="26">
        <v>180</v>
      </c>
      <c r="E77" s="26">
        <v>49</v>
      </c>
      <c r="F77" s="38">
        <v>-180</v>
      </c>
      <c r="G77" s="26">
        <v>-49</v>
      </c>
      <c r="H77" s="26">
        <f t="shared" si="15"/>
        <v>0</v>
      </c>
      <c r="I77" s="48" t="s">
        <v>28</v>
      </c>
    </row>
    <row r="78" spans="1:9" ht="31.5" customHeight="1" x14ac:dyDescent="0.2">
      <c r="A78" s="62"/>
      <c r="B78" s="85">
        <v>8</v>
      </c>
      <c r="C78" s="75" t="s">
        <v>142</v>
      </c>
      <c r="D78" s="26">
        <v>283</v>
      </c>
      <c r="E78" s="26">
        <v>76</v>
      </c>
      <c r="F78" s="38">
        <v>-283</v>
      </c>
      <c r="G78" s="26">
        <v>-76</v>
      </c>
      <c r="H78" s="26">
        <f t="shared" si="15"/>
        <v>0</v>
      </c>
      <c r="I78" s="48" t="s">
        <v>28</v>
      </c>
    </row>
    <row r="79" spans="1:9" ht="31.5" customHeight="1" x14ac:dyDescent="0.2">
      <c r="A79" s="62"/>
      <c r="B79" s="85">
        <v>9</v>
      </c>
      <c r="C79" s="75" t="s">
        <v>120</v>
      </c>
      <c r="D79" s="26">
        <v>281</v>
      </c>
      <c r="E79" s="26">
        <v>76</v>
      </c>
      <c r="F79" s="38">
        <v>-281</v>
      </c>
      <c r="G79" s="26">
        <v>-76</v>
      </c>
      <c r="H79" s="26">
        <f t="shared" si="15"/>
        <v>0</v>
      </c>
      <c r="I79" s="48" t="s">
        <v>28</v>
      </c>
    </row>
    <row r="80" spans="1:9" ht="31.5" customHeight="1" x14ac:dyDescent="0.2">
      <c r="A80" s="62"/>
      <c r="B80" s="85">
        <v>10</v>
      </c>
      <c r="C80" s="75" t="s">
        <v>49</v>
      </c>
      <c r="D80" s="26">
        <v>351</v>
      </c>
      <c r="E80" s="26">
        <v>95</v>
      </c>
      <c r="F80" s="38">
        <v>-351</v>
      </c>
      <c r="G80" s="26">
        <v>-95</v>
      </c>
      <c r="H80" s="26">
        <f t="shared" si="15"/>
        <v>0</v>
      </c>
      <c r="I80" s="48" t="s">
        <v>28</v>
      </c>
    </row>
    <row r="81" spans="1:9" ht="31.5" customHeight="1" x14ac:dyDescent="0.2">
      <c r="A81" s="62"/>
      <c r="B81" s="85">
        <v>11</v>
      </c>
      <c r="C81" s="75" t="s">
        <v>50</v>
      </c>
      <c r="D81" s="26">
        <v>384</v>
      </c>
      <c r="E81" s="26">
        <v>104</v>
      </c>
      <c r="F81" s="38">
        <v>-384</v>
      </c>
      <c r="G81" s="26">
        <v>-104</v>
      </c>
      <c r="H81" s="26">
        <f t="shared" si="15"/>
        <v>0</v>
      </c>
      <c r="I81" s="48" t="s">
        <v>28</v>
      </c>
    </row>
    <row r="82" spans="1:9" ht="31.5" customHeight="1" x14ac:dyDescent="0.2">
      <c r="A82" s="62"/>
      <c r="B82" s="85">
        <v>12</v>
      </c>
      <c r="C82" s="75" t="s">
        <v>121</v>
      </c>
      <c r="D82" s="26">
        <v>296</v>
      </c>
      <c r="E82" s="26">
        <v>80</v>
      </c>
      <c r="F82" s="38">
        <v>-296</v>
      </c>
      <c r="G82" s="26">
        <v>-80</v>
      </c>
      <c r="H82" s="26">
        <f t="shared" si="15"/>
        <v>0</v>
      </c>
      <c r="I82" s="48" t="s">
        <v>28</v>
      </c>
    </row>
    <row r="83" spans="1:9" ht="31.5" customHeight="1" x14ac:dyDescent="0.2">
      <c r="A83" s="62"/>
      <c r="B83" s="85">
        <v>13</v>
      </c>
      <c r="C83" s="75" t="s">
        <v>51</v>
      </c>
      <c r="D83" s="26">
        <v>2362</v>
      </c>
      <c r="E83" s="26">
        <v>638</v>
      </c>
      <c r="F83" s="38"/>
      <c r="G83" s="26"/>
      <c r="H83" s="26">
        <f t="shared" si="15"/>
        <v>3000</v>
      </c>
      <c r="I83" s="48" t="s">
        <v>28</v>
      </c>
    </row>
    <row r="84" spans="1:9" ht="42.75" customHeight="1" x14ac:dyDescent="0.2">
      <c r="A84" s="65"/>
      <c r="B84" s="90" t="s">
        <v>30</v>
      </c>
      <c r="C84" s="78" t="s">
        <v>52</v>
      </c>
      <c r="D84" s="35">
        <f>SUM(D71:D83)</f>
        <v>14499</v>
      </c>
      <c r="E84" s="35">
        <f>SUM(E71:E83)</f>
        <v>3917</v>
      </c>
      <c r="F84" s="46">
        <f>SUM(F71:F83)</f>
        <v>-11318</v>
      </c>
      <c r="G84" s="35">
        <f>SUM(G71:G83)</f>
        <v>-3058</v>
      </c>
      <c r="H84" s="35">
        <f>SUM(H71:H83)</f>
        <v>4040</v>
      </c>
      <c r="I84" s="53"/>
    </row>
    <row r="85" spans="1:9" ht="31.5" customHeight="1" x14ac:dyDescent="0.2">
      <c r="A85" s="62"/>
      <c r="B85" s="85"/>
      <c r="C85" s="74" t="s">
        <v>160</v>
      </c>
      <c r="D85" s="26"/>
      <c r="E85" s="26"/>
      <c r="F85" s="38"/>
      <c r="G85" s="26"/>
      <c r="H85" s="26"/>
      <c r="I85" s="48"/>
    </row>
    <row r="86" spans="1:9" ht="31.5" customHeight="1" x14ac:dyDescent="0.2">
      <c r="A86" s="62"/>
      <c r="B86" s="85">
        <v>1</v>
      </c>
      <c r="C86" s="79" t="s">
        <v>123</v>
      </c>
      <c r="D86" s="26">
        <v>110</v>
      </c>
      <c r="E86" s="26">
        <v>30</v>
      </c>
      <c r="F86" s="38"/>
      <c r="G86" s="26"/>
      <c r="H86" s="26">
        <f t="shared" ref="H86:H96" si="16">SUM(D86:G86)</f>
        <v>140</v>
      </c>
      <c r="I86" s="48" t="s">
        <v>28</v>
      </c>
    </row>
    <row r="87" spans="1:9" ht="31.5" customHeight="1" x14ac:dyDescent="0.2">
      <c r="A87" s="62"/>
      <c r="B87" s="85">
        <v>2</v>
      </c>
      <c r="C87" s="79" t="s">
        <v>122</v>
      </c>
      <c r="D87" s="26">
        <v>709</v>
      </c>
      <c r="E87" s="26">
        <v>191</v>
      </c>
      <c r="F87" s="38"/>
      <c r="G87" s="26"/>
      <c r="H87" s="26">
        <f t="shared" si="16"/>
        <v>900</v>
      </c>
      <c r="I87" s="48" t="s">
        <v>28</v>
      </c>
    </row>
    <row r="88" spans="1:9" ht="31.5" customHeight="1" x14ac:dyDescent="0.2">
      <c r="A88" s="62"/>
      <c r="B88" s="85">
        <v>3</v>
      </c>
      <c r="C88" s="79" t="s">
        <v>124</v>
      </c>
      <c r="D88" s="26">
        <v>5044</v>
      </c>
      <c r="E88" s="26">
        <v>1362</v>
      </c>
      <c r="F88" s="38">
        <v>-5044</v>
      </c>
      <c r="G88" s="26">
        <v>-1362</v>
      </c>
      <c r="H88" s="26">
        <f t="shared" si="16"/>
        <v>0</v>
      </c>
      <c r="I88" s="48" t="s">
        <v>28</v>
      </c>
    </row>
    <row r="89" spans="1:9" ht="31.5" customHeight="1" x14ac:dyDescent="0.2">
      <c r="A89" s="62"/>
      <c r="B89" s="85">
        <v>4</v>
      </c>
      <c r="C89" s="79" t="s">
        <v>125</v>
      </c>
      <c r="D89" s="26">
        <v>493</v>
      </c>
      <c r="E89" s="26">
        <v>133</v>
      </c>
      <c r="F89" s="38">
        <v>-493</v>
      </c>
      <c r="G89" s="26">
        <v>-133</v>
      </c>
      <c r="H89" s="26">
        <f t="shared" si="16"/>
        <v>0</v>
      </c>
      <c r="I89" s="48" t="s">
        <v>28</v>
      </c>
    </row>
    <row r="90" spans="1:9" ht="31.5" customHeight="1" x14ac:dyDescent="0.2">
      <c r="A90" s="62"/>
      <c r="B90" s="85">
        <v>5</v>
      </c>
      <c r="C90" s="79" t="s">
        <v>126</v>
      </c>
      <c r="D90" s="26">
        <v>175</v>
      </c>
      <c r="E90" s="26">
        <v>46</v>
      </c>
      <c r="F90" s="38">
        <v>-175</v>
      </c>
      <c r="G90" s="26">
        <v>-46</v>
      </c>
      <c r="H90" s="26">
        <f t="shared" si="16"/>
        <v>0</v>
      </c>
      <c r="I90" s="48" t="s">
        <v>28</v>
      </c>
    </row>
    <row r="91" spans="1:9" ht="31.5" customHeight="1" x14ac:dyDescent="0.2">
      <c r="A91" s="62"/>
      <c r="B91" s="85">
        <v>6</v>
      </c>
      <c r="C91" s="79" t="s">
        <v>54</v>
      </c>
      <c r="D91" s="26">
        <v>886</v>
      </c>
      <c r="E91" s="26">
        <v>239</v>
      </c>
      <c r="F91" s="38">
        <v>-886</v>
      </c>
      <c r="G91" s="26">
        <v>-239</v>
      </c>
      <c r="H91" s="26">
        <f t="shared" si="16"/>
        <v>0</v>
      </c>
      <c r="I91" s="48" t="s">
        <v>28</v>
      </c>
    </row>
    <row r="92" spans="1:9" ht="31.5" customHeight="1" x14ac:dyDescent="0.2">
      <c r="A92" s="62"/>
      <c r="B92" s="85">
        <v>7</v>
      </c>
      <c r="C92" s="79" t="s">
        <v>119</v>
      </c>
      <c r="D92" s="26">
        <v>180</v>
      </c>
      <c r="E92" s="26">
        <v>49</v>
      </c>
      <c r="F92" s="38">
        <v>-180</v>
      </c>
      <c r="G92" s="26">
        <v>-49</v>
      </c>
      <c r="H92" s="26">
        <f t="shared" si="16"/>
        <v>0</v>
      </c>
      <c r="I92" s="48" t="s">
        <v>28</v>
      </c>
    </row>
    <row r="93" spans="1:9" ht="31.5" customHeight="1" x14ac:dyDescent="0.2">
      <c r="A93" s="62"/>
      <c r="B93" s="85">
        <v>8</v>
      </c>
      <c r="C93" s="79" t="s">
        <v>143</v>
      </c>
      <c r="D93" s="26">
        <v>315</v>
      </c>
      <c r="E93" s="26">
        <v>85</v>
      </c>
      <c r="F93" s="38">
        <v>-315</v>
      </c>
      <c r="G93" s="26">
        <v>-85</v>
      </c>
      <c r="H93" s="26">
        <f t="shared" si="16"/>
        <v>0</v>
      </c>
      <c r="I93" s="48" t="s">
        <v>28</v>
      </c>
    </row>
    <row r="94" spans="1:9" ht="31.5" customHeight="1" x14ac:dyDescent="0.2">
      <c r="A94" s="62"/>
      <c r="B94" s="85">
        <v>9</v>
      </c>
      <c r="C94" s="79" t="s">
        <v>127</v>
      </c>
      <c r="D94" s="26">
        <v>150</v>
      </c>
      <c r="E94" s="26">
        <v>40</v>
      </c>
      <c r="F94" s="38">
        <v>-150</v>
      </c>
      <c r="G94" s="26">
        <v>-40</v>
      </c>
      <c r="H94" s="26">
        <f t="shared" si="16"/>
        <v>0</v>
      </c>
      <c r="I94" s="48" t="s">
        <v>28</v>
      </c>
    </row>
    <row r="95" spans="1:9" ht="31.5" customHeight="1" x14ac:dyDescent="0.2">
      <c r="A95" s="62"/>
      <c r="B95" s="85">
        <v>10</v>
      </c>
      <c r="C95" s="1" t="s">
        <v>50</v>
      </c>
      <c r="D95" s="26">
        <v>384</v>
      </c>
      <c r="E95" s="26">
        <v>104</v>
      </c>
      <c r="F95" s="38">
        <v>-384</v>
      </c>
      <c r="G95" s="26">
        <v>-104</v>
      </c>
      <c r="H95" s="26">
        <f t="shared" si="16"/>
        <v>0</v>
      </c>
      <c r="I95" s="48" t="s">
        <v>28</v>
      </c>
    </row>
    <row r="96" spans="1:9" ht="31.5" customHeight="1" x14ac:dyDescent="0.2">
      <c r="A96" s="62"/>
      <c r="B96" s="85">
        <v>11</v>
      </c>
      <c r="C96" s="1" t="s">
        <v>128</v>
      </c>
      <c r="D96" s="26">
        <v>592</v>
      </c>
      <c r="E96" s="26">
        <v>160</v>
      </c>
      <c r="F96" s="38">
        <v>-592</v>
      </c>
      <c r="G96" s="26">
        <v>-160</v>
      </c>
      <c r="H96" s="26">
        <f t="shared" si="16"/>
        <v>0</v>
      </c>
      <c r="I96" s="48" t="s">
        <v>28</v>
      </c>
    </row>
    <row r="97" spans="1:9" ht="31.5" customHeight="1" x14ac:dyDescent="0.2">
      <c r="A97" s="65"/>
      <c r="B97" s="90" t="s">
        <v>31</v>
      </c>
      <c r="C97" s="80" t="s">
        <v>53</v>
      </c>
      <c r="D97" s="35">
        <f>SUM(D86:D96)</f>
        <v>9038</v>
      </c>
      <c r="E97" s="35">
        <f>SUM(E86:E96)</f>
        <v>2439</v>
      </c>
      <c r="F97" s="46">
        <f>SUM(F86:F96)</f>
        <v>-8219</v>
      </c>
      <c r="G97" s="35">
        <f>SUM(G86:G96)</f>
        <v>-2218</v>
      </c>
      <c r="H97" s="35">
        <f>SUM(H86:H96)</f>
        <v>1040</v>
      </c>
      <c r="I97" s="53"/>
    </row>
    <row r="98" spans="1:9" ht="31.5" customHeight="1" x14ac:dyDescent="0.2">
      <c r="A98" s="62"/>
      <c r="B98" s="91"/>
      <c r="C98" s="13" t="s">
        <v>55</v>
      </c>
      <c r="D98" s="26"/>
      <c r="E98" s="26"/>
      <c r="F98" s="38"/>
      <c r="G98" s="26"/>
      <c r="H98" s="26"/>
      <c r="I98" s="48"/>
    </row>
    <row r="99" spans="1:9" ht="31.5" customHeight="1" x14ac:dyDescent="0.2">
      <c r="A99" s="62"/>
      <c r="B99" s="85">
        <v>1</v>
      </c>
      <c r="C99" s="1" t="s">
        <v>130</v>
      </c>
      <c r="D99" s="26">
        <v>763</v>
      </c>
      <c r="E99" s="26">
        <v>207</v>
      </c>
      <c r="F99" s="38"/>
      <c r="G99" s="26"/>
      <c r="H99" s="26">
        <f t="shared" ref="H99" si="17">SUM(D99:G99)</f>
        <v>970</v>
      </c>
      <c r="I99" s="48" t="s">
        <v>28</v>
      </c>
    </row>
    <row r="100" spans="1:9" ht="31.5" customHeight="1" x14ac:dyDescent="0.2">
      <c r="A100" s="65"/>
      <c r="B100" s="90" t="s">
        <v>32</v>
      </c>
      <c r="C100" s="81" t="s">
        <v>129</v>
      </c>
      <c r="D100" s="35">
        <f>SUM(D99:D99)</f>
        <v>763</v>
      </c>
      <c r="E100" s="35">
        <f>SUM(E99:E99)</f>
        <v>207</v>
      </c>
      <c r="F100" s="46">
        <f>SUM(F99:F99)</f>
        <v>0</v>
      </c>
      <c r="G100" s="35">
        <f>SUM(G99:G99)</f>
        <v>0</v>
      </c>
      <c r="H100" s="35">
        <f>SUM(H99:H99)</f>
        <v>970</v>
      </c>
      <c r="I100" s="53"/>
    </row>
    <row r="101" spans="1:9" ht="31.5" customHeight="1" x14ac:dyDescent="0.2">
      <c r="A101" s="62"/>
      <c r="B101" s="91"/>
      <c r="C101" s="13" t="s">
        <v>57</v>
      </c>
      <c r="D101" s="26"/>
      <c r="E101" s="26"/>
      <c r="F101" s="38"/>
      <c r="G101" s="26"/>
      <c r="H101" s="26"/>
      <c r="I101" s="48"/>
    </row>
    <row r="102" spans="1:9" ht="31.5" customHeight="1" x14ac:dyDescent="0.2">
      <c r="A102" s="62"/>
      <c r="B102" s="85">
        <v>1</v>
      </c>
      <c r="C102" s="1" t="s">
        <v>59</v>
      </c>
      <c r="D102" s="26">
        <v>1575</v>
      </c>
      <c r="E102" s="26">
        <v>425</v>
      </c>
      <c r="F102" s="38"/>
      <c r="G102" s="26"/>
      <c r="H102" s="26">
        <f t="shared" ref="H102:H104" si="18">SUM(D102:G102)</f>
        <v>2000</v>
      </c>
      <c r="I102" s="48" t="s">
        <v>28</v>
      </c>
    </row>
    <row r="103" spans="1:9" ht="31.5" customHeight="1" x14ac:dyDescent="0.2">
      <c r="A103" s="62"/>
      <c r="B103" s="85">
        <v>2</v>
      </c>
      <c r="C103" s="1" t="s">
        <v>60</v>
      </c>
      <c r="D103" s="26">
        <v>157</v>
      </c>
      <c r="E103" s="26">
        <v>42</v>
      </c>
      <c r="F103" s="38"/>
      <c r="G103" s="26"/>
      <c r="H103" s="26">
        <f t="shared" si="18"/>
        <v>199</v>
      </c>
      <c r="I103" s="48" t="s">
        <v>28</v>
      </c>
    </row>
    <row r="104" spans="1:9" ht="31.5" customHeight="1" x14ac:dyDescent="0.2">
      <c r="A104" s="62"/>
      <c r="B104" s="85">
        <v>3</v>
      </c>
      <c r="C104" s="1" t="s">
        <v>131</v>
      </c>
      <c r="D104" s="26">
        <v>94</v>
      </c>
      <c r="E104" s="26">
        <v>25</v>
      </c>
      <c r="F104" s="38"/>
      <c r="G104" s="26"/>
      <c r="H104" s="26">
        <f t="shared" si="18"/>
        <v>119</v>
      </c>
      <c r="I104" s="48" t="s">
        <v>28</v>
      </c>
    </row>
    <row r="105" spans="1:9" ht="31.5" customHeight="1" thickBot="1" x14ac:dyDescent="0.25">
      <c r="A105" s="67"/>
      <c r="B105" s="92" t="s">
        <v>33</v>
      </c>
      <c r="C105" s="82" t="s">
        <v>58</v>
      </c>
      <c r="D105" s="36">
        <f>SUM(D102:D104)</f>
        <v>1826</v>
      </c>
      <c r="E105" s="36">
        <f>SUM(E102:E104)</f>
        <v>492</v>
      </c>
      <c r="F105" s="47">
        <f>SUM(F102:F104)</f>
        <v>0</v>
      </c>
      <c r="G105" s="36">
        <f>SUM(G102:G104)</f>
        <v>0</v>
      </c>
      <c r="H105" s="36">
        <f>SUM(H102:H104)</f>
        <v>2318</v>
      </c>
      <c r="I105" s="55"/>
    </row>
    <row r="106" spans="1:9" ht="31.5" customHeight="1" thickBot="1" x14ac:dyDescent="0.25">
      <c r="A106" s="68"/>
      <c r="B106" s="88" t="s">
        <v>4</v>
      </c>
      <c r="C106" s="77" t="s">
        <v>56</v>
      </c>
      <c r="D106" s="29">
        <f>D105+D100+D97+D84+D69</f>
        <v>96311</v>
      </c>
      <c r="E106" s="29">
        <f>E105+E100+E97+E84+E69</f>
        <v>26005</v>
      </c>
      <c r="F106" s="41">
        <f>F105+F100+F97+F84+F69</f>
        <v>-89722</v>
      </c>
      <c r="G106" s="29">
        <f>G105+G100+G97+G84+G69</f>
        <v>-24226</v>
      </c>
      <c r="H106" s="29">
        <f>H105+H100+H97+H84+H69</f>
        <v>8368</v>
      </c>
      <c r="I106" s="56"/>
    </row>
    <row r="107" spans="1:9" ht="31.5" customHeight="1" x14ac:dyDescent="0.2">
      <c r="A107" s="62"/>
      <c r="B107" s="25"/>
      <c r="C107" s="73" t="s">
        <v>7</v>
      </c>
      <c r="E107" s="6"/>
      <c r="G107" s="6"/>
      <c r="H107" s="26"/>
      <c r="I107" s="52"/>
    </row>
    <row r="108" spans="1:9" ht="31.5" customHeight="1" thickBot="1" x14ac:dyDescent="0.25">
      <c r="A108" s="62"/>
      <c r="B108" s="25">
        <v>1</v>
      </c>
      <c r="C108" s="75" t="s">
        <v>132</v>
      </c>
      <c r="D108" s="6">
        <v>394</v>
      </c>
      <c r="E108" s="6">
        <v>106</v>
      </c>
      <c r="G108" s="6"/>
      <c r="H108" s="26">
        <f t="shared" ref="H108" si="19">SUM(D108:G108)</f>
        <v>500</v>
      </c>
      <c r="I108" s="48" t="s">
        <v>28</v>
      </c>
    </row>
    <row r="109" spans="1:9" ht="31.5" customHeight="1" thickBot="1" x14ac:dyDescent="0.25">
      <c r="A109" s="68"/>
      <c r="B109" s="93" t="s">
        <v>5</v>
      </c>
      <c r="C109" s="77" t="s">
        <v>61</v>
      </c>
      <c r="D109" s="31">
        <f>SUM(D108:D108)</f>
        <v>394</v>
      </c>
      <c r="E109" s="31">
        <f>SUM(E108:E108)</f>
        <v>106</v>
      </c>
      <c r="F109" s="43">
        <f>SUM(F108:F108)</f>
        <v>0</v>
      </c>
      <c r="G109" s="31">
        <f>SUM(G108:G108)</f>
        <v>0</v>
      </c>
      <c r="H109" s="31">
        <f>SUM(H108:H108)</f>
        <v>500</v>
      </c>
      <c r="I109" s="51"/>
    </row>
    <row r="110" spans="1:9" ht="31.5" customHeight="1" x14ac:dyDescent="0.2">
      <c r="A110" s="62"/>
      <c r="B110" s="25"/>
      <c r="C110" s="73" t="s">
        <v>8</v>
      </c>
      <c r="D110" s="26"/>
      <c r="E110" s="26"/>
      <c r="F110" s="38"/>
      <c r="G110" s="26"/>
      <c r="H110" s="6"/>
      <c r="I110" s="48"/>
    </row>
    <row r="111" spans="1:9" ht="31.5" customHeight="1" thickBot="1" x14ac:dyDescent="0.25">
      <c r="A111" s="62"/>
      <c r="B111" s="25">
        <v>1</v>
      </c>
      <c r="C111" s="75" t="s">
        <v>63</v>
      </c>
      <c r="D111" s="26">
        <v>1181</v>
      </c>
      <c r="E111" s="26">
        <v>319</v>
      </c>
      <c r="F111" s="38"/>
      <c r="G111" s="26"/>
      <c r="H111" s="26">
        <f t="shared" ref="H111" si="20">SUM(D111:G111)</f>
        <v>1500</v>
      </c>
      <c r="I111" s="48" t="s">
        <v>28</v>
      </c>
    </row>
    <row r="112" spans="1:9" ht="31.5" customHeight="1" thickBot="1" x14ac:dyDescent="0.25">
      <c r="A112" s="69"/>
      <c r="B112" s="93" t="s">
        <v>6</v>
      </c>
      <c r="C112" s="77" t="s">
        <v>62</v>
      </c>
      <c r="D112" s="29">
        <f>SUM(D111:D111)</f>
        <v>1181</v>
      </c>
      <c r="E112" s="29">
        <f>SUM(E111:E111)</f>
        <v>319</v>
      </c>
      <c r="F112" s="41">
        <f>SUM(F111:F111)</f>
        <v>0</v>
      </c>
      <c r="G112" s="29">
        <f>SUM(G111:G111)</f>
        <v>0</v>
      </c>
      <c r="H112" s="29">
        <f>SUM(H111:H111)</f>
        <v>1500</v>
      </c>
      <c r="I112" s="56"/>
    </row>
    <row r="113" spans="1:9" s="4" customFormat="1" ht="31.5" customHeight="1" thickBot="1" x14ac:dyDescent="0.25">
      <c r="A113" s="66"/>
      <c r="B113" s="94"/>
      <c r="C113" s="83" t="s">
        <v>9</v>
      </c>
      <c r="D113" s="34"/>
      <c r="E113" s="34"/>
      <c r="F113" s="5"/>
      <c r="G113" s="34"/>
      <c r="H113" s="21"/>
      <c r="I113" s="54"/>
    </row>
    <row r="114" spans="1:9" ht="31.5" customHeight="1" thickBot="1" x14ac:dyDescent="0.25">
      <c r="A114" s="62"/>
      <c r="B114" s="25">
        <v>1</v>
      </c>
      <c r="C114" s="75" t="s">
        <v>65</v>
      </c>
      <c r="D114" s="26">
        <v>1575</v>
      </c>
      <c r="E114" s="26">
        <v>425</v>
      </c>
      <c r="F114" s="38"/>
      <c r="G114" s="26"/>
      <c r="H114" s="26">
        <f t="shared" ref="H114" si="21">SUM(D114:G114)</f>
        <v>2000</v>
      </c>
      <c r="I114" s="48" t="s">
        <v>28</v>
      </c>
    </row>
    <row r="115" spans="1:9" ht="31.5" customHeight="1" thickBot="1" x14ac:dyDescent="0.25">
      <c r="A115" s="64"/>
      <c r="B115" s="93" t="s">
        <v>17</v>
      </c>
      <c r="C115" s="77" t="s">
        <v>64</v>
      </c>
      <c r="D115" s="29">
        <f>SUM(D114:D114)</f>
        <v>1575</v>
      </c>
      <c r="E115" s="29">
        <f>SUM(E114:E114)</f>
        <v>425</v>
      </c>
      <c r="F115" s="41">
        <f>SUM(F114:F114)</f>
        <v>0</v>
      </c>
      <c r="G115" s="29">
        <f>SUM(G114:G114)</f>
        <v>0</v>
      </c>
      <c r="H115" s="29">
        <f>SUM(H114:H114)</f>
        <v>2000</v>
      </c>
      <c r="I115" s="51"/>
    </row>
    <row r="116" spans="1:9" s="12" customFormat="1" ht="31.5" customHeight="1" x14ac:dyDescent="0.2">
      <c r="A116" s="62"/>
      <c r="B116" s="25"/>
      <c r="C116" s="73" t="s">
        <v>10</v>
      </c>
      <c r="D116" s="26"/>
      <c r="E116" s="26"/>
      <c r="F116" s="38"/>
      <c r="G116" s="26"/>
      <c r="H116" s="6"/>
      <c r="I116" s="48"/>
    </row>
    <row r="117" spans="1:9" s="13" customFormat="1" ht="31.5" customHeight="1" x14ac:dyDescent="0.2">
      <c r="A117" s="62"/>
      <c r="B117" s="25">
        <v>1</v>
      </c>
      <c r="C117" s="75" t="s">
        <v>133</v>
      </c>
      <c r="D117" s="26">
        <v>4331</v>
      </c>
      <c r="E117" s="26">
        <v>1169</v>
      </c>
      <c r="F117" s="38"/>
      <c r="G117" s="26"/>
      <c r="H117" s="26">
        <f t="shared" ref="H117:H119" si="22">SUM(D117:G117)</f>
        <v>5500</v>
      </c>
      <c r="I117" s="48" t="s">
        <v>28</v>
      </c>
    </row>
    <row r="118" spans="1:9" s="13" customFormat="1" ht="31.5" customHeight="1" x14ac:dyDescent="0.2">
      <c r="A118" s="62"/>
      <c r="B118" s="25">
        <v>2</v>
      </c>
      <c r="C118" s="75" t="s">
        <v>67</v>
      </c>
      <c r="D118" s="26">
        <v>1575</v>
      </c>
      <c r="E118" s="26">
        <v>425</v>
      </c>
      <c r="F118" s="38">
        <v>3312</v>
      </c>
      <c r="G118" s="26">
        <v>894</v>
      </c>
      <c r="H118" s="26">
        <f t="shared" si="22"/>
        <v>6206</v>
      </c>
      <c r="I118" s="48" t="s">
        <v>28</v>
      </c>
    </row>
    <row r="119" spans="1:9" s="13" customFormat="1" ht="31.5" customHeight="1" thickBot="1" x14ac:dyDescent="0.25">
      <c r="A119" s="62"/>
      <c r="B119" s="25">
        <v>3</v>
      </c>
      <c r="C119" s="75" t="s">
        <v>68</v>
      </c>
      <c r="D119" s="26">
        <v>3150</v>
      </c>
      <c r="E119" s="26">
        <v>850</v>
      </c>
      <c r="F119" s="38"/>
      <c r="G119" s="26"/>
      <c r="H119" s="26">
        <f t="shared" si="22"/>
        <v>4000</v>
      </c>
      <c r="I119" s="48" t="s">
        <v>28</v>
      </c>
    </row>
    <row r="120" spans="1:9" s="13" customFormat="1" ht="31.5" customHeight="1" thickBot="1" x14ac:dyDescent="0.25">
      <c r="A120" s="64"/>
      <c r="B120" s="93" t="s">
        <v>36</v>
      </c>
      <c r="C120" s="77" t="s">
        <v>66</v>
      </c>
      <c r="D120" s="29">
        <f>SUM(D117:D119)</f>
        <v>9056</v>
      </c>
      <c r="E120" s="29">
        <f>SUM(E117:E119)</f>
        <v>2444</v>
      </c>
      <c r="F120" s="41">
        <f>SUM(F117:F119)</f>
        <v>3312</v>
      </c>
      <c r="G120" s="29">
        <f>SUM(G117:G119)</f>
        <v>894</v>
      </c>
      <c r="H120" s="29">
        <f>SUM(H117:H119)</f>
        <v>15706</v>
      </c>
      <c r="I120" s="51"/>
    </row>
    <row r="121" spans="1:9" s="13" customFormat="1" ht="31.5" customHeight="1" x14ac:dyDescent="0.2">
      <c r="A121" s="62"/>
      <c r="B121" s="25"/>
      <c r="C121" s="73" t="s">
        <v>16</v>
      </c>
      <c r="D121" s="26"/>
      <c r="E121" s="26"/>
      <c r="F121" s="38"/>
      <c r="G121" s="26"/>
      <c r="H121" s="6"/>
      <c r="I121" s="48"/>
    </row>
    <row r="122" spans="1:9" s="13" customFormat="1" ht="31.5" customHeight="1" thickBot="1" x14ac:dyDescent="0.25">
      <c r="A122" s="62"/>
      <c r="B122" s="25">
        <v>1</v>
      </c>
      <c r="C122" s="75" t="s">
        <v>134</v>
      </c>
      <c r="D122" s="26">
        <v>157</v>
      </c>
      <c r="E122" s="26">
        <v>43</v>
      </c>
      <c r="F122" s="38"/>
      <c r="G122" s="26"/>
      <c r="H122" s="26">
        <f t="shared" ref="H122" si="23">SUM(D122:G122)</f>
        <v>200</v>
      </c>
      <c r="I122" s="48" t="s">
        <v>28</v>
      </c>
    </row>
    <row r="123" spans="1:9" s="13" customFormat="1" ht="31.5" customHeight="1" thickBot="1" x14ac:dyDescent="0.25">
      <c r="A123" s="64"/>
      <c r="B123" s="93" t="s">
        <v>37</v>
      </c>
      <c r="C123" s="77" t="s">
        <v>69</v>
      </c>
      <c r="D123" s="29">
        <f>SUM(D122:D122)</f>
        <v>157</v>
      </c>
      <c r="E123" s="29">
        <f>SUM(E122:E122)</f>
        <v>43</v>
      </c>
      <c r="F123" s="41">
        <f>SUM(F122:F122)</f>
        <v>0</v>
      </c>
      <c r="G123" s="29">
        <f>SUM(G122:G122)</f>
        <v>0</v>
      </c>
      <c r="H123" s="29">
        <f>SUM(H122:H122)</f>
        <v>200</v>
      </c>
      <c r="I123" s="51"/>
    </row>
    <row r="124" spans="1:9" s="12" customFormat="1" ht="31.5" customHeight="1" x14ac:dyDescent="0.2">
      <c r="A124" s="62"/>
      <c r="B124" s="89"/>
      <c r="C124" s="73" t="s">
        <v>3</v>
      </c>
      <c r="D124" s="30"/>
      <c r="E124" s="30"/>
      <c r="F124" s="42"/>
      <c r="G124" s="30"/>
      <c r="H124" s="32"/>
      <c r="I124" s="48"/>
    </row>
    <row r="125" spans="1:9" s="13" customFormat="1" ht="31.5" customHeight="1" x14ac:dyDescent="0.2">
      <c r="A125" s="62"/>
      <c r="B125" s="25">
        <v>1</v>
      </c>
      <c r="C125" s="75" t="s">
        <v>72</v>
      </c>
      <c r="D125" s="26">
        <v>630</v>
      </c>
      <c r="E125" s="26">
        <v>170</v>
      </c>
      <c r="F125" s="38"/>
      <c r="G125" s="26"/>
      <c r="H125" s="26">
        <f t="shared" ref="H125:H126" si="24">SUM(D125:G125)</f>
        <v>800</v>
      </c>
      <c r="I125" s="48" t="s">
        <v>28</v>
      </c>
    </row>
    <row r="126" spans="1:9" s="13" customFormat="1" ht="31.5" customHeight="1" thickBot="1" x14ac:dyDescent="0.25">
      <c r="A126" s="62"/>
      <c r="B126" s="25">
        <v>2</v>
      </c>
      <c r="C126" s="75" t="s">
        <v>73</v>
      </c>
      <c r="D126" s="26">
        <v>945</v>
      </c>
      <c r="E126" s="26">
        <v>255</v>
      </c>
      <c r="F126" s="38"/>
      <c r="G126" s="26"/>
      <c r="H126" s="26">
        <f t="shared" si="24"/>
        <v>1200</v>
      </c>
      <c r="I126" s="48" t="s">
        <v>28</v>
      </c>
    </row>
    <row r="127" spans="1:9" s="13" customFormat="1" ht="31.5" customHeight="1" thickBot="1" x14ac:dyDescent="0.25">
      <c r="A127" s="68"/>
      <c r="B127" s="93" t="s">
        <v>38</v>
      </c>
      <c r="C127" s="77" t="s">
        <v>71</v>
      </c>
      <c r="D127" s="29">
        <f>SUM(D125:D126)</f>
        <v>1575</v>
      </c>
      <c r="E127" s="29">
        <f>SUM(E125:E126)</f>
        <v>425</v>
      </c>
      <c r="F127" s="41">
        <f>SUM(F125:F126)</f>
        <v>0</v>
      </c>
      <c r="G127" s="29">
        <f>SUM(G125:G126)</f>
        <v>0</v>
      </c>
      <c r="H127" s="29">
        <f>SUM(H125:H126)</f>
        <v>2000</v>
      </c>
      <c r="I127" s="56"/>
    </row>
    <row r="128" spans="1:9" s="13" customFormat="1" ht="31.5" customHeight="1" thickBot="1" x14ac:dyDescent="0.25">
      <c r="A128" s="64">
        <v>6401</v>
      </c>
      <c r="B128" s="93"/>
      <c r="C128" s="77" t="s">
        <v>70</v>
      </c>
      <c r="D128" s="31">
        <f>+D106+D109+D112+D115+D120+D123+D127</f>
        <v>110249</v>
      </c>
      <c r="E128" s="31">
        <f>+E106+E109+E112+E115+E120+E123+E127</f>
        <v>29767</v>
      </c>
      <c r="F128" s="43">
        <f>+F106+F109+F112+F115+F120+F123+F127</f>
        <v>-86410</v>
      </c>
      <c r="G128" s="31">
        <f>+G106+G109+G112+G115+G120+G123+G127</f>
        <v>-23332</v>
      </c>
      <c r="H128" s="31">
        <f>+H106+H109+H112+H115+H120+H123+H127</f>
        <v>30274</v>
      </c>
      <c r="I128" s="51"/>
    </row>
    <row r="129" spans="1:9" ht="31.5" customHeight="1" x14ac:dyDescent="0.2">
      <c r="A129" s="58">
        <v>6404</v>
      </c>
      <c r="B129" s="84"/>
      <c r="C129" s="73" t="s">
        <v>27</v>
      </c>
      <c r="D129" s="26"/>
      <c r="E129" s="26"/>
      <c r="F129" s="38"/>
      <c r="G129" s="26"/>
      <c r="H129" s="26"/>
      <c r="I129" s="48"/>
    </row>
    <row r="130" spans="1:9" s="9" customFormat="1" ht="31.5" customHeight="1" thickBot="1" x14ac:dyDescent="0.25">
      <c r="A130" s="63"/>
      <c r="B130" s="85"/>
      <c r="C130" s="74" t="s">
        <v>141</v>
      </c>
      <c r="D130" s="26"/>
      <c r="E130" s="26"/>
      <c r="F130" s="38"/>
      <c r="G130" s="26"/>
      <c r="H130" s="26"/>
      <c r="I130" s="48"/>
    </row>
    <row r="131" spans="1:9" s="8" customFormat="1" ht="31.5" customHeight="1" thickBot="1" x14ac:dyDescent="0.25">
      <c r="A131" s="63"/>
      <c r="B131" s="85">
        <v>1</v>
      </c>
      <c r="C131" s="75" t="s">
        <v>78</v>
      </c>
      <c r="D131" s="6">
        <v>3150</v>
      </c>
      <c r="E131" s="6">
        <v>850</v>
      </c>
      <c r="F131" s="1"/>
      <c r="G131" s="6"/>
      <c r="H131" s="26">
        <f t="shared" ref="H131:H146" si="25">SUM(D131:G131)</f>
        <v>4000</v>
      </c>
      <c r="I131" s="48" t="s">
        <v>28</v>
      </c>
    </row>
    <row r="132" spans="1:9" ht="37.5" x14ac:dyDescent="0.2">
      <c r="A132" s="62"/>
      <c r="B132" s="25">
        <v>2</v>
      </c>
      <c r="C132" s="75" t="s">
        <v>79</v>
      </c>
      <c r="D132" s="6">
        <v>4500</v>
      </c>
      <c r="E132" s="6">
        <v>1215</v>
      </c>
      <c r="G132" s="6"/>
      <c r="H132" s="26">
        <f t="shared" si="25"/>
        <v>5715</v>
      </c>
      <c r="I132" s="48" t="s">
        <v>28</v>
      </c>
    </row>
    <row r="133" spans="1:9" s="6" customFormat="1" ht="31.5" customHeight="1" x14ac:dyDescent="0.2">
      <c r="A133" s="70"/>
      <c r="B133" s="85">
        <v>3</v>
      </c>
      <c r="C133" s="75" t="s">
        <v>82</v>
      </c>
      <c r="D133" s="26">
        <v>68745</v>
      </c>
      <c r="E133" s="26">
        <v>18561</v>
      </c>
      <c r="F133" s="38"/>
      <c r="G133" s="26"/>
      <c r="H133" s="26">
        <f t="shared" si="25"/>
        <v>87306</v>
      </c>
      <c r="I133" s="48" t="s">
        <v>28</v>
      </c>
    </row>
    <row r="134" spans="1:9" s="6" customFormat="1" ht="31.5" customHeight="1" x14ac:dyDescent="0.2">
      <c r="A134" s="59"/>
      <c r="B134" s="25">
        <v>4</v>
      </c>
      <c r="C134" s="75" t="s">
        <v>83</v>
      </c>
      <c r="D134" s="26">
        <v>1575</v>
      </c>
      <c r="E134" s="26">
        <v>425</v>
      </c>
      <c r="F134" s="38"/>
      <c r="G134" s="26"/>
      <c r="H134" s="26">
        <f t="shared" si="25"/>
        <v>2000</v>
      </c>
      <c r="I134" s="48" t="s">
        <v>28</v>
      </c>
    </row>
    <row r="135" spans="1:9" s="6" customFormat="1" ht="31.5" customHeight="1" x14ac:dyDescent="0.2">
      <c r="A135" s="59"/>
      <c r="B135" s="25">
        <v>5</v>
      </c>
      <c r="C135" s="75" t="s">
        <v>84</v>
      </c>
      <c r="D135" s="26">
        <v>15000</v>
      </c>
      <c r="E135" s="26">
        <v>4050</v>
      </c>
      <c r="F135" s="38"/>
      <c r="G135" s="26"/>
      <c r="H135" s="26">
        <f t="shared" si="25"/>
        <v>19050</v>
      </c>
      <c r="I135" s="48" t="s">
        <v>28</v>
      </c>
    </row>
    <row r="136" spans="1:9" s="6" customFormat="1" ht="31.5" customHeight="1" x14ac:dyDescent="0.2">
      <c r="A136" s="59"/>
      <c r="B136" s="25">
        <v>6</v>
      </c>
      <c r="C136" s="75" t="s">
        <v>169</v>
      </c>
      <c r="D136" s="26"/>
      <c r="E136" s="26"/>
      <c r="F136" s="38">
        <v>28514</v>
      </c>
      <c r="G136" s="26">
        <v>7699</v>
      </c>
      <c r="H136" s="26">
        <f t="shared" ref="H136" si="26">SUM(D136:G136)</f>
        <v>36213</v>
      </c>
      <c r="I136" s="48" t="s">
        <v>28</v>
      </c>
    </row>
    <row r="137" spans="1:9" s="6" customFormat="1" ht="31.5" customHeight="1" x14ac:dyDescent="0.2">
      <c r="A137" s="59"/>
      <c r="B137" s="25">
        <v>7</v>
      </c>
      <c r="C137" s="75" t="s">
        <v>24</v>
      </c>
      <c r="D137" s="26">
        <v>26600</v>
      </c>
      <c r="E137" s="26">
        <v>7182</v>
      </c>
      <c r="F137" s="38"/>
      <c r="G137" s="26"/>
      <c r="H137" s="26">
        <f t="shared" si="25"/>
        <v>33782</v>
      </c>
      <c r="I137" s="48" t="s">
        <v>28</v>
      </c>
    </row>
    <row r="138" spans="1:9" ht="31.5" customHeight="1" x14ac:dyDescent="0.2">
      <c r="A138" s="62"/>
      <c r="B138" s="25">
        <v>8</v>
      </c>
      <c r="C138" s="75" t="s">
        <v>80</v>
      </c>
      <c r="D138" s="26">
        <v>35876</v>
      </c>
      <c r="E138" s="26">
        <v>9686</v>
      </c>
      <c r="F138" s="38"/>
      <c r="G138" s="26"/>
      <c r="H138" s="26">
        <f t="shared" si="25"/>
        <v>45562</v>
      </c>
      <c r="I138" s="48" t="s">
        <v>28</v>
      </c>
    </row>
    <row r="139" spans="1:9" ht="31.5" customHeight="1" x14ac:dyDescent="0.2">
      <c r="A139" s="62"/>
      <c r="B139" s="25">
        <v>9</v>
      </c>
      <c r="C139" s="75" t="s">
        <v>18</v>
      </c>
      <c r="D139" s="26">
        <v>8000</v>
      </c>
      <c r="E139" s="26">
        <v>2160</v>
      </c>
      <c r="F139" s="38">
        <v>-7873</v>
      </c>
      <c r="G139" s="26">
        <v>-2126</v>
      </c>
      <c r="H139" s="26">
        <f t="shared" si="25"/>
        <v>161</v>
      </c>
      <c r="I139" s="48" t="s">
        <v>28</v>
      </c>
    </row>
    <row r="140" spans="1:9" ht="31.5" customHeight="1" x14ac:dyDescent="0.2">
      <c r="A140" s="62"/>
      <c r="B140" s="25">
        <v>10</v>
      </c>
      <c r="C140" s="75" t="s">
        <v>81</v>
      </c>
      <c r="D140" s="26">
        <v>7896</v>
      </c>
      <c r="E140" s="26">
        <v>2132</v>
      </c>
      <c r="F140" s="38">
        <v>-6000</v>
      </c>
      <c r="G140" s="26">
        <v>-1620</v>
      </c>
      <c r="H140" s="26">
        <f t="shared" si="25"/>
        <v>2408</v>
      </c>
      <c r="I140" s="48" t="s">
        <v>28</v>
      </c>
    </row>
    <row r="141" spans="1:9" s="20" customFormat="1" ht="31.5" customHeight="1" x14ac:dyDescent="0.2">
      <c r="A141" s="71"/>
      <c r="B141" s="25">
        <v>11</v>
      </c>
      <c r="C141" s="75" t="s">
        <v>86</v>
      </c>
      <c r="D141" s="26">
        <v>39370</v>
      </c>
      <c r="E141" s="26">
        <v>10630</v>
      </c>
      <c r="F141" s="38"/>
      <c r="G141" s="26"/>
      <c r="H141" s="26">
        <f t="shared" si="25"/>
        <v>50000</v>
      </c>
      <c r="I141" s="48" t="s">
        <v>28</v>
      </c>
    </row>
    <row r="142" spans="1:9" s="9" customFormat="1" ht="31.5" customHeight="1" x14ac:dyDescent="0.2">
      <c r="A142" s="63"/>
      <c r="B142" s="25">
        <v>12</v>
      </c>
      <c r="C142" s="75" t="s">
        <v>90</v>
      </c>
      <c r="D142" s="26">
        <v>5000</v>
      </c>
      <c r="E142" s="26">
        <v>1350</v>
      </c>
      <c r="F142" s="38">
        <v>-5000</v>
      </c>
      <c r="G142" s="26">
        <v>-1350</v>
      </c>
      <c r="H142" s="26">
        <f t="shared" si="25"/>
        <v>0</v>
      </c>
      <c r="I142" s="48" t="s">
        <v>28</v>
      </c>
    </row>
    <row r="143" spans="1:9" ht="31.5" customHeight="1" x14ac:dyDescent="0.2">
      <c r="A143" s="62"/>
      <c r="B143" s="25">
        <v>13</v>
      </c>
      <c r="C143" s="75" t="s">
        <v>91</v>
      </c>
      <c r="D143" s="26">
        <v>15000</v>
      </c>
      <c r="E143" s="26">
        <v>4050</v>
      </c>
      <c r="F143" s="38"/>
      <c r="G143" s="26"/>
      <c r="H143" s="26">
        <f t="shared" si="25"/>
        <v>19050</v>
      </c>
      <c r="I143" s="48" t="s">
        <v>28</v>
      </c>
    </row>
    <row r="144" spans="1:9" ht="31.5" customHeight="1" x14ac:dyDescent="0.2">
      <c r="A144" s="62"/>
      <c r="B144" s="25">
        <v>14</v>
      </c>
      <c r="C144" s="75" t="s">
        <v>136</v>
      </c>
      <c r="D144" s="26">
        <v>15000</v>
      </c>
      <c r="E144" s="26">
        <v>4050</v>
      </c>
      <c r="F144" s="38"/>
      <c r="G144" s="26"/>
      <c r="H144" s="26">
        <f t="shared" si="25"/>
        <v>19050</v>
      </c>
      <c r="I144" s="48" t="s">
        <v>28</v>
      </c>
    </row>
    <row r="145" spans="1:9" s="16" customFormat="1" ht="31.5" customHeight="1" x14ac:dyDescent="0.2">
      <c r="A145" s="63"/>
      <c r="B145" s="25">
        <v>15</v>
      </c>
      <c r="C145" s="75" t="s">
        <v>92</v>
      </c>
      <c r="D145" s="26">
        <v>17000</v>
      </c>
      <c r="E145" s="26">
        <v>4590</v>
      </c>
      <c r="F145" s="38"/>
      <c r="G145" s="26"/>
      <c r="H145" s="26">
        <f t="shared" ref="H145" si="27">SUM(D145:G145)</f>
        <v>21590</v>
      </c>
      <c r="I145" s="48" t="s">
        <v>28</v>
      </c>
    </row>
    <row r="146" spans="1:9" s="16" customFormat="1" ht="31.5" customHeight="1" x14ac:dyDescent="0.2">
      <c r="A146" s="63"/>
      <c r="B146" s="25">
        <v>16</v>
      </c>
      <c r="C146" s="75" t="s">
        <v>91</v>
      </c>
      <c r="D146" s="26"/>
      <c r="E146" s="26"/>
      <c r="F146" s="38">
        <v>6299</v>
      </c>
      <c r="G146" s="26">
        <v>1701</v>
      </c>
      <c r="H146" s="26">
        <f t="shared" si="25"/>
        <v>8000</v>
      </c>
      <c r="I146" s="48" t="s">
        <v>28</v>
      </c>
    </row>
    <row r="147" spans="1:9" s="9" customFormat="1" ht="31.5" customHeight="1" x14ac:dyDescent="0.2">
      <c r="A147" s="63"/>
      <c r="B147" s="85"/>
      <c r="C147" s="74" t="s">
        <v>139</v>
      </c>
      <c r="D147" s="26"/>
      <c r="E147" s="26"/>
      <c r="F147" s="38"/>
      <c r="G147" s="26"/>
      <c r="H147" s="6"/>
      <c r="I147" s="48"/>
    </row>
    <row r="148" spans="1:9" s="9" customFormat="1" ht="31.5" customHeight="1" x14ac:dyDescent="0.2">
      <c r="A148" s="63"/>
      <c r="B148" s="85">
        <v>17</v>
      </c>
      <c r="C148" s="75" t="s">
        <v>93</v>
      </c>
      <c r="D148" s="26">
        <v>1181</v>
      </c>
      <c r="E148" s="26">
        <v>319</v>
      </c>
      <c r="F148" s="38"/>
      <c r="G148" s="26"/>
      <c r="H148" s="26">
        <f t="shared" ref="H148" si="28">SUM(D148:G148)</f>
        <v>1500</v>
      </c>
      <c r="I148" s="48" t="s">
        <v>28</v>
      </c>
    </row>
    <row r="149" spans="1:9" s="9" customFormat="1" ht="31.5" customHeight="1" thickBot="1" x14ac:dyDescent="0.25">
      <c r="A149" s="63"/>
      <c r="B149" s="85"/>
      <c r="C149" s="74" t="s">
        <v>140</v>
      </c>
      <c r="D149" s="26"/>
      <c r="E149" s="26"/>
      <c r="F149" s="38"/>
      <c r="G149" s="26"/>
      <c r="H149" s="6"/>
      <c r="I149" s="48"/>
    </row>
    <row r="150" spans="1:9" s="15" customFormat="1" ht="31.5" customHeight="1" thickBot="1" x14ac:dyDescent="0.25">
      <c r="A150" s="60"/>
      <c r="B150" s="85">
        <v>18</v>
      </c>
      <c r="C150" s="75" t="s">
        <v>26</v>
      </c>
      <c r="D150" s="26">
        <v>2000</v>
      </c>
      <c r="E150" s="26">
        <v>540</v>
      </c>
      <c r="F150" s="38"/>
      <c r="G150" s="26"/>
      <c r="H150" s="26">
        <f t="shared" ref="H150:H160" si="29">SUM(D150:G150)</f>
        <v>2540</v>
      </c>
      <c r="I150" s="48" t="s">
        <v>28</v>
      </c>
    </row>
    <row r="151" spans="1:9" s="8" customFormat="1" ht="38.25" thickBot="1" x14ac:dyDescent="0.25">
      <c r="A151" s="62"/>
      <c r="B151" s="25">
        <v>19</v>
      </c>
      <c r="C151" s="75" t="s">
        <v>135</v>
      </c>
      <c r="D151" s="6">
        <v>5882</v>
      </c>
      <c r="E151" s="6">
        <v>1588</v>
      </c>
      <c r="F151" s="1"/>
      <c r="G151" s="6"/>
      <c r="H151" s="26">
        <f t="shared" si="29"/>
        <v>7470</v>
      </c>
      <c r="I151" s="48" t="s">
        <v>28</v>
      </c>
    </row>
    <row r="152" spans="1:9" s="11" customFormat="1" ht="31.5" customHeight="1" x14ac:dyDescent="0.2">
      <c r="A152" s="63"/>
      <c r="B152" s="85">
        <v>20</v>
      </c>
      <c r="C152" s="75" t="s">
        <v>87</v>
      </c>
      <c r="D152" s="26">
        <v>23819</v>
      </c>
      <c r="E152" s="26">
        <v>6431</v>
      </c>
      <c r="F152" s="38"/>
      <c r="G152" s="26"/>
      <c r="H152" s="26">
        <f t="shared" si="29"/>
        <v>30250</v>
      </c>
      <c r="I152" s="48" t="s">
        <v>28</v>
      </c>
    </row>
    <row r="153" spans="1:9" s="10" customFormat="1" ht="31.5" customHeight="1" x14ac:dyDescent="0.2">
      <c r="A153" s="71"/>
      <c r="B153" s="25">
        <v>21</v>
      </c>
      <c r="C153" s="75" t="s">
        <v>88</v>
      </c>
      <c r="D153" s="26">
        <v>78740</v>
      </c>
      <c r="E153" s="26">
        <v>21260</v>
      </c>
      <c r="F153" s="38"/>
      <c r="G153" s="26"/>
      <c r="H153" s="26">
        <f t="shared" si="29"/>
        <v>100000</v>
      </c>
      <c r="I153" s="48" t="s">
        <v>28</v>
      </c>
    </row>
    <row r="154" spans="1:9" s="9" customFormat="1" ht="31.5" customHeight="1" x14ac:dyDescent="0.2">
      <c r="A154" s="63"/>
      <c r="B154" s="85">
        <v>22</v>
      </c>
      <c r="C154" s="75" t="s">
        <v>89</v>
      </c>
      <c r="D154" s="26">
        <v>7228</v>
      </c>
      <c r="E154" s="26">
        <v>1952</v>
      </c>
      <c r="F154" s="38"/>
      <c r="G154" s="26"/>
      <c r="H154" s="26">
        <f t="shared" si="29"/>
        <v>9180</v>
      </c>
      <c r="I154" s="48" t="s">
        <v>28</v>
      </c>
    </row>
    <row r="155" spans="1:9" s="9" customFormat="1" ht="31.5" customHeight="1" x14ac:dyDescent="0.2">
      <c r="A155" s="63"/>
      <c r="B155" s="25">
        <v>23</v>
      </c>
      <c r="C155" s="75" t="s">
        <v>85</v>
      </c>
      <c r="D155" s="26">
        <v>3937</v>
      </c>
      <c r="E155" s="26">
        <v>1063</v>
      </c>
      <c r="F155" s="38"/>
      <c r="G155" s="26"/>
      <c r="H155" s="26">
        <f t="shared" si="29"/>
        <v>5000</v>
      </c>
      <c r="I155" s="48" t="s">
        <v>28</v>
      </c>
    </row>
    <row r="156" spans="1:9" s="9" customFormat="1" ht="31.5" customHeight="1" x14ac:dyDescent="0.2">
      <c r="A156" s="63"/>
      <c r="B156" s="85">
        <v>24</v>
      </c>
      <c r="C156" s="75" t="s">
        <v>144</v>
      </c>
      <c r="D156" s="26"/>
      <c r="E156" s="26"/>
      <c r="F156" s="38">
        <v>1616</v>
      </c>
      <c r="G156" s="26">
        <v>436</v>
      </c>
      <c r="H156" s="26">
        <f t="shared" si="29"/>
        <v>2052</v>
      </c>
      <c r="I156" s="48" t="s">
        <v>28</v>
      </c>
    </row>
    <row r="157" spans="1:9" s="9" customFormat="1" ht="31.5" customHeight="1" x14ac:dyDescent="0.2">
      <c r="A157" s="63"/>
      <c r="B157" s="25">
        <v>25</v>
      </c>
      <c r="C157" s="75" t="s">
        <v>145</v>
      </c>
      <c r="D157" s="26"/>
      <c r="E157" s="26"/>
      <c r="F157" s="38">
        <v>232</v>
      </c>
      <c r="G157" s="26">
        <v>63</v>
      </c>
      <c r="H157" s="26">
        <f t="shared" si="29"/>
        <v>295</v>
      </c>
      <c r="I157" s="48" t="s">
        <v>28</v>
      </c>
    </row>
    <row r="158" spans="1:9" s="9" customFormat="1" ht="31.5" customHeight="1" x14ac:dyDescent="0.2">
      <c r="A158" s="63"/>
      <c r="B158" s="85">
        <v>26</v>
      </c>
      <c r="C158" s="75" t="s">
        <v>168</v>
      </c>
      <c r="D158" s="26"/>
      <c r="E158" s="26"/>
      <c r="F158" s="38">
        <f>1100+433</f>
        <v>1533</v>
      </c>
      <c r="G158" s="26">
        <f>297+117</f>
        <v>414</v>
      </c>
      <c r="H158" s="26">
        <f t="shared" si="29"/>
        <v>1947</v>
      </c>
      <c r="I158" s="48" t="s">
        <v>28</v>
      </c>
    </row>
    <row r="159" spans="1:9" s="9" customFormat="1" ht="31.5" customHeight="1" x14ac:dyDescent="0.2">
      <c r="A159" s="63"/>
      <c r="B159" s="25">
        <v>27</v>
      </c>
      <c r="C159" s="75" t="s">
        <v>172</v>
      </c>
      <c r="D159" s="26"/>
      <c r="E159" s="26"/>
      <c r="F159" s="38">
        <v>2618</v>
      </c>
      <c r="G159" s="26"/>
      <c r="H159" s="26">
        <f t="shared" si="29"/>
        <v>2618</v>
      </c>
      <c r="I159" s="48" t="s">
        <v>28</v>
      </c>
    </row>
    <row r="160" spans="1:9" s="9" customFormat="1" ht="31.5" customHeight="1" x14ac:dyDescent="0.2">
      <c r="A160" s="63"/>
      <c r="B160" s="85">
        <v>28</v>
      </c>
      <c r="C160" s="75" t="s">
        <v>174</v>
      </c>
      <c r="D160" s="26"/>
      <c r="E160" s="26"/>
      <c r="F160" s="38">
        <v>126</v>
      </c>
      <c r="G160" s="26">
        <v>34</v>
      </c>
      <c r="H160" s="26">
        <f t="shared" si="29"/>
        <v>160</v>
      </c>
      <c r="I160" s="48" t="s">
        <v>28</v>
      </c>
    </row>
    <row r="161" spans="1:9" s="9" customFormat="1" ht="31.5" customHeight="1" thickBot="1" x14ac:dyDescent="0.25">
      <c r="A161" s="63"/>
      <c r="B161" s="85">
        <v>29</v>
      </c>
      <c r="C161" s="75" t="s">
        <v>179</v>
      </c>
      <c r="D161" s="26"/>
      <c r="E161" s="26"/>
      <c r="F161" s="38">
        <v>56</v>
      </c>
      <c r="G161" s="26">
        <v>15</v>
      </c>
      <c r="H161" s="26">
        <f t="shared" ref="H161" si="30">SUM(D161:G161)</f>
        <v>71</v>
      </c>
      <c r="I161" s="48" t="s">
        <v>28</v>
      </c>
    </row>
    <row r="162" spans="1:9" s="6" customFormat="1" ht="31.5" customHeight="1" thickBot="1" x14ac:dyDescent="0.25">
      <c r="A162" s="64">
        <v>6404</v>
      </c>
      <c r="B162" s="93"/>
      <c r="C162" s="43" t="s">
        <v>180</v>
      </c>
      <c r="D162" s="29">
        <f>SUM(D130:D161)</f>
        <v>385499</v>
      </c>
      <c r="E162" s="29">
        <f t="shared" ref="E162:G162" si="31">SUM(E130:E161)</f>
        <v>104084</v>
      </c>
      <c r="F162" s="29">
        <f>SUM(F130:F161)</f>
        <v>22121</v>
      </c>
      <c r="G162" s="29">
        <f t="shared" si="31"/>
        <v>5266</v>
      </c>
      <c r="H162" s="31">
        <f>SUM(H130:H161)</f>
        <v>516970</v>
      </c>
      <c r="I162" s="51"/>
    </row>
    <row r="163" spans="1:9" s="21" customFormat="1" ht="31.5" customHeight="1" thickBot="1" x14ac:dyDescent="0.25">
      <c r="A163" s="72">
        <v>9000</v>
      </c>
      <c r="B163" s="94"/>
      <c r="C163" s="83" t="s">
        <v>40</v>
      </c>
      <c r="D163" s="34"/>
      <c r="E163" s="34"/>
      <c r="F163" s="5"/>
      <c r="G163" s="34"/>
      <c r="H163" s="34"/>
      <c r="I163" s="54"/>
    </row>
    <row r="164" spans="1:9" s="6" customFormat="1" ht="31.5" customHeight="1" x14ac:dyDescent="0.2">
      <c r="A164" s="58">
        <v>9100</v>
      </c>
      <c r="B164" s="25"/>
      <c r="C164" s="73" t="s">
        <v>41</v>
      </c>
      <c r="D164" s="26"/>
      <c r="E164" s="26"/>
      <c r="F164" s="38"/>
      <c r="G164" s="26"/>
      <c r="H164" s="26"/>
      <c r="I164" s="48"/>
    </row>
    <row r="165" spans="1:9" s="6" customFormat="1" ht="40.5" customHeight="1" x14ac:dyDescent="0.2">
      <c r="A165" s="62">
        <v>9128</v>
      </c>
      <c r="B165" s="25">
        <v>1</v>
      </c>
      <c r="C165" s="75" t="s">
        <v>42</v>
      </c>
      <c r="D165" s="26">
        <v>30647</v>
      </c>
      <c r="E165" s="26">
        <v>8275</v>
      </c>
      <c r="F165" s="38"/>
      <c r="G165" s="26"/>
      <c r="H165" s="26">
        <f t="shared" ref="H165:H168" si="32">SUM(D165:G165)</f>
        <v>38922</v>
      </c>
      <c r="I165" s="48" t="s">
        <v>35</v>
      </c>
    </row>
    <row r="166" spans="1:9" s="6" customFormat="1" ht="40.5" customHeight="1" x14ac:dyDescent="0.2">
      <c r="A166" s="62">
        <v>9128</v>
      </c>
      <c r="B166" s="25">
        <v>2</v>
      </c>
      <c r="C166" s="75" t="s">
        <v>162</v>
      </c>
      <c r="D166" s="26"/>
      <c r="E166" s="26"/>
      <c r="F166" s="38">
        <v>560</v>
      </c>
      <c r="G166" s="26">
        <v>0</v>
      </c>
      <c r="H166" s="26">
        <f t="shared" si="32"/>
        <v>560</v>
      </c>
      <c r="I166" s="48" t="s">
        <v>35</v>
      </c>
    </row>
    <row r="167" spans="1:9" s="6" customFormat="1" ht="40.5" customHeight="1" x14ac:dyDescent="0.2">
      <c r="A167" s="62">
        <v>9128</v>
      </c>
      <c r="B167" s="25">
        <v>3</v>
      </c>
      <c r="C167" s="75" t="s">
        <v>155</v>
      </c>
      <c r="D167" s="26"/>
      <c r="E167" s="26"/>
      <c r="F167" s="38">
        <v>1969</v>
      </c>
      <c r="G167" s="26">
        <v>531</v>
      </c>
      <c r="H167" s="26">
        <f t="shared" si="32"/>
        <v>2500</v>
      </c>
      <c r="I167" s="48" t="s">
        <v>35</v>
      </c>
    </row>
    <row r="168" spans="1:9" s="6" customFormat="1" ht="31.5" customHeight="1" thickBot="1" x14ac:dyDescent="0.25">
      <c r="A168" s="62">
        <v>9133</v>
      </c>
      <c r="B168" s="25">
        <v>4</v>
      </c>
      <c r="C168" s="75" t="s">
        <v>138</v>
      </c>
      <c r="D168" s="26">
        <v>25433</v>
      </c>
      <c r="E168" s="26">
        <v>6867</v>
      </c>
      <c r="F168" s="38">
        <v>-4594</v>
      </c>
      <c r="G168" s="26">
        <v>-1241</v>
      </c>
      <c r="H168" s="26">
        <f t="shared" si="32"/>
        <v>26465</v>
      </c>
      <c r="I168" s="48" t="s">
        <v>28</v>
      </c>
    </row>
    <row r="169" spans="1:9" s="6" customFormat="1" ht="31.5" customHeight="1" thickBot="1" x14ac:dyDescent="0.25">
      <c r="A169" s="64">
        <v>9100</v>
      </c>
      <c r="B169" s="95"/>
      <c r="C169" s="77" t="s">
        <v>110</v>
      </c>
      <c r="D169" s="29">
        <f>SUM(D165:D168)</f>
        <v>56080</v>
      </c>
      <c r="E169" s="29">
        <f>SUM(E165:E168)</f>
        <v>15142</v>
      </c>
      <c r="F169" s="41">
        <f>SUM(F165:F168)</f>
        <v>-2065</v>
      </c>
      <c r="G169" s="29">
        <f>SUM(G165:G168)</f>
        <v>-710</v>
      </c>
      <c r="H169" s="29">
        <f>SUM(H165:H168)</f>
        <v>68447</v>
      </c>
      <c r="I169" s="56"/>
    </row>
    <row r="170" spans="1:9" s="6" customFormat="1" ht="31.5" customHeight="1" x14ac:dyDescent="0.2">
      <c r="A170" s="58">
        <v>9200</v>
      </c>
      <c r="B170" s="25"/>
      <c r="C170" s="73" t="s">
        <v>95</v>
      </c>
      <c r="D170" s="30"/>
      <c r="E170" s="30"/>
      <c r="F170" s="42"/>
      <c r="G170" s="30"/>
      <c r="H170" s="30"/>
      <c r="I170" s="48"/>
    </row>
    <row r="171" spans="1:9" s="6" customFormat="1" ht="31.5" customHeight="1" x14ac:dyDescent="0.2">
      <c r="A171" s="62">
        <v>9207</v>
      </c>
      <c r="B171" s="85"/>
      <c r="C171" s="75" t="s">
        <v>96</v>
      </c>
      <c r="D171" s="30"/>
      <c r="E171" s="30"/>
      <c r="F171" s="42"/>
      <c r="G171" s="30"/>
      <c r="H171" s="30"/>
      <c r="I171" s="48"/>
    </row>
    <row r="172" spans="1:9" s="6" customFormat="1" ht="31.5" customHeight="1" thickBot="1" x14ac:dyDescent="0.25">
      <c r="A172" s="62"/>
      <c r="B172" s="85">
        <v>1</v>
      </c>
      <c r="C172" s="75" t="s">
        <v>97</v>
      </c>
      <c r="D172" s="26">
        <v>9450</v>
      </c>
      <c r="E172" s="26">
        <v>2551</v>
      </c>
      <c r="F172" s="38"/>
      <c r="G172" s="26"/>
      <c r="H172" s="26">
        <f t="shared" ref="H172" si="33">SUM(D172:G172)</f>
        <v>12001</v>
      </c>
      <c r="I172" s="48" t="s">
        <v>28</v>
      </c>
    </row>
    <row r="173" spans="1:9" s="6" customFormat="1" ht="31.5" customHeight="1" thickBot="1" x14ac:dyDescent="0.25">
      <c r="A173" s="64">
        <v>9200</v>
      </c>
      <c r="B173" s="96"/>
      <c r="C173" s="77" t="s">
        <v>111</v>
      </c>
      <c r="D173" s="29">
        <f>SUM(D172)</f>
        <v>9450</v>
      </c>
      <c r="E173" s="29">
        <f>SUM(E172)</f>
        <v>2551</v>
      </c>
      <c r="F173" s="41">
        <f>SUM(F172)</f>
        <v>0</v>
      </c>
      <c r="G173" s="29">
        <f>SUM(G172)</f>
        <v>0</v>
      </c>
      <c r="H173" s="29">
        <f>SUM(H172)</f>
        <v>12001</v>
      </c>
      <c r="I173" s="56"/>
    </row>
    <row r="174" spans="1:9" ht="31.5" customHeight="1" thickBot="1" x14ac:dyDescent="0.25">
      <c r="A174" s="64">
        <v>9000</v>
      </c>
      <c r="B174" s="25"/>
      <c r="C174" s="77" t="s">
        <v>137</v>
      </c>
      <c r="D174" s="31">
        <f>D169+D173</f>
        <v>65530</v>
      </c>
      <c r="E174" s="31">
        <f>E169+E173</f>
        <v>17693</v>
      </c>
      <c r="F174" s="43">
        <f>F169+F173</f>
        <v>-2065</v>
      </c>
      <c r="G174" s="31">
        <f>G169+G173</f>
        <v>-710</v>
      </c>
      <c r="H174" s="31">
        <f>H169+H173</f>
        <v>80448</v>
      </c>
      <c r="I174" s="56"/>
    </row>
    <row r="175" spans="1:9" ht="31.5" customHeight="1" thickBot="1" x14ac:dyDescent="0.25">
      <c r="A175" s="64"/>
      <c r="B175" s="88"/>
      <c r="C175" s="77" t="s">
        <v>25</v>
      </c>
      <c r="D175" s="29">
        <f>SUM(D46,D63,D128,D162,D174)</f>
        <v>693410</v>
      </c>
      <c r="E175" s="29">
        <f>SUM(E46,E63,E128,E162,E174)</f>
        <v>187222</v>
      </c>
      <c r="F175" s="41">
        <f>SUM(F46,F63,F128,F162,F174)</f>
        <v>34243</v>
      </c>
      <c r="G175" s="29">
        <f>SUM(G46,G63,G128,G162,G174)</f>
        <v>8387</v>
      </c>
      <c r="H175" s="29">
        <f>SUM(H46,H63,H128,H162,H174)</f>
        <v>923262</v>
      </c>
      <c r="I175" s="51"/>
    </row>
    <row r="176" spans="1:9" s="6" customFormat="1" x14ac:dyDescent="0.2">
      <c r="B176" s="1"/>
      <c r="C176" s="7"/>
      <c r="E176" s="1"/>
      <c r="F176" s="1"/>
      <c r="G176" s="1"/>
      <c r="H176" s="1"/>
      <c r="I176" s="19"/>
    </row>
  </sheetData>
  <mergeCells count="11">
    <mergeCell ref="A1:I1"/>
    <mergeCell ref="A2:I2"/>
    <mergeCell ref="A6:A9"/>
    <mergeCell ref="C6:C9"/>
    <mergeCell ref="D6:D9"/>
    <mergeCell ref="I6:I9"/>
    <mergeCell ref="B6:B9"/>
    <mergeCell ref="F6:F9"/>
    <mergeCell ref="G6:G9"/>
    <mergeCell ref="H6:H9"/>
    <mergeCell ref="E6:E9"/>
  </mergeCells>
  <printOptions horizontalCentered="1"/>
  <pageMargins left="0.19685039370078741" right="0.19685039370078741" top="0.59055118110236227" bottom="0.51181102362204722" header="7.874015748031496E-2" footer="0.11811023622047245"/>
  <pageSetup paperSize="9" scale="44" fitToHeight="10" orientation="portrait" horizontalDpi="2400" verticalDpi="2400" r:id="rId1"/>
  <headerFooter alignWithMargins="0">
    <oddHeader>&amp;R&amp;14  &amp;15 &amp;11 19. melléklet</oddHeader>
  </headerFooter>
  <rowBreaks count="1" manualBreakCount="1">
    <brk id="16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átrendezve</vt:lpstr>
      <vt:lpstr>átrendezve!Nyomtatási_cím</vt:lpstr>
      <vt:lpstr>átrendezve!Nyomtatási_terület</vt:lpstr>
    </vt:vector>
  </TitlesOfParts>
  <Company>Othon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Sipos Tamás</dc:creator>
  <cp:lastModifiedBy>Rózsahegyi Szilárd</cp:lastModifiedBy>
  <cp:lastPrinted>2024-05-07T09:30:50Z</cp:lastPrinted>
  <dcterms:created xsi:type="dcterms:W3CDTF">2001-02-22T21:43:56Z</dcterms:created>
  <dcterms:modified xsi:type="dcterms:W3CDTF">2024-05-07T09:32:00Z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2F1E1603">
    <vt:lpwstr/>
  </property>
  <property fmtid="{D5CDD505-2E9C-101B-9397-08002B2CF9AE}" pid="3" name="IVIDC">
    <vt:lpwstr/>
  </property>
  <property fmtid="{D5CDD505-2E9C-101B-9397-08002B2CF9AE}" pid="4" name="IVID362F13E8">
    <vt:lpwstr/>
  </property>
  <property fmtid="{D5CDD505-2E9C-101B-9397-08002B2CF9AE}" pid="5" name="IVID3A3618F1">
    <vt:lpwstr/>
  </property>
  <property fmtid="{D5CDD505-2E9C-101B-9397-08002B2CF9AE}" pid="6" name="IVID15E41318">
    <vt:lpwstr/>
  </property>
  <property fmtid="{D5CDD505-2E9C-101B-9397-08002B2CF9AE}" pid="7" name="IVID181914D9">
    <vt:lpwstr/>
  </property>
  <property fmtid="{D5CDD505-2E9C-101B-9397-08002B2CF9AE}" pid="8" name="IVID155815FB">
    <vt:lpwstr/>
  </property>
  <property fmtid="{D5CDD505-2E9C-101B-9397-08002B2CF9AE}" pid="9" name="IVIDD091BF0">
    <vt:lpwstr/>
  </property>
  <property fmtid="{D5CDD505-2E9C-101B-9397-08002B2CF9AE}" pid="10" name="IVID344CCFFC">
    <vt:lpwstr/>
  </property>
  <property fmtid="{D5CDD505-2E9C-101B-9397-08002B2CF9AE}" pid="11" name="IVID1A7D12ED">
    <vt:lpwstr/>
  </property>
  <property fmtid="{D5CDD505-2E9C-101B-9397-08002B2CF9AE}" pid="12" name="IVID1B2115FE">
    <vt:lpwstr/>
  </property>
  <property fmtid="{D5CDD505-2E9C-101B-9397-08002B2CF9AE}" pid="13" name="IVID35431BD0">
    <vt:lpwstr/>
  </property>
  <property fmtid="{D5CDD505-2E9C-101B-9397-08002B2CF9AE}" pid="14" name="IVID4637A884">
    <vt:lpwstr/>
  </property>
  <property fmtid="{D5CDD505-2E9C-101B-9397-08002B2CF9AE}" pid="15" name="IVID127C14F5">
    <vt:lpwstr/>
  </property>
  <property fmtid="{D5CDD505-2E9C-101B-9397-08002B2CF9AE}" pid="16" name="IVID1834F0DD">
    <vt:lpwstr/>
  </property>
  <property fmtid="{D5CDD505-2E9C-101B-9397-08002B2CF9AE}" pid="17" name="IVID312119E0">
    <vt:lpwstr/>
  </property>
  <property fmtid="{D5CDD505-2E9C-101B-9397-08002B2CF9AE}" pid="18" name="IVID1C5C1DDA">
    <vt:lpwstr/>
  </property>
  <property fmtid="{D5CDD505-2E9C-101B-9397-08002B2CF9AE}" pid="19" name="IVID12E92D80">
    <vt:lpwstr/>
  </property>
  <property fmtid="{D5CDD505-2E9C-101B-9397-08002B2CF9AE}" pid="20" name="IVID5CB0C33C">
    <vt:lpwstr/>
  </property>
  <property fmtid="{D5CDD505-2E9C-101B-9397-08002B2CF9AE}" pid="21" name="IVID94418A33">
    <vt:lpwstr/>
  </property>
  <property fmtid="{D5CDD505-2E9C-101B-9397-08002B2CF9AE}" pid="22" name="IVIDBA382F20">
    <vt:lpwstr/>
  </property>
  <property fmtid="{D5CDD505-2E9C-101B-9397-08002B2CF9AE}" pid="23" name="IVID3C3017EE">
    <vt:lpwstr/>
  </property>
  <property fmtid="{D5CDD505-2E9C-101B-9397-08002B2CF9AE}" pid="24" name="IVID2C3868B8">
    <vt:lpwstr/>
  </property>
  <property fmtid="{D5CDD505-2E9C-101B-9397-08002B2CF9AE}" pid="25" name="IVID634BD16">
    <vt:lpwstr/>
  </property>
  <property fmtid="{D5CDD505-2E9C-101B-9397-08002B2CF9AE}" pid="26" name="IVIDF837710C">
    <vt:lpwstr/>
  </property>
  <property fmtid="{D5CDD505-2E9C-101B-9397-08002B2CF9AE}" pid="27" name="IVID245D14E1">
    <vt:lpwstr/>
  </property>
  <property fmtid="{D5CDD505-2E9C-101B-9397-08002B2CF9AE}" pid="28" name="IVIDBC414E9C">
    <vt:lpwstr/>
  </property>
  <property fmtid="{D5CDD505-2E9C-101B-9397-08002B2CF9AE}" pid="29" name="IVID4C8F7C78">
    <vt:lpwstr/>
  </property>
  <property fmtid="{D5CDD505-2E9C-101B-9397-08002B2CF9AE}" pid="30" name="IVID834BA27">
    <vt:lpwstr/>
  </property>
  <property fmtid="{D5CDD505-2E9C-101B-9397-08002B2CF9AE}" pid="31" name="IVID3D2412FB">
    <vt:lpwstr/>
  </property>
  <property fmtid="{D5CDD505-2E9C-101B-9397-08002B2CF9AE}" pid="32" name="IVID307C7F20">
    <vt:lpwstr/>
  </property>
  <property fmtid="{D5CDD505-2E9C-101B-9397-08002B2CF9AE}" pid="33" name="IVID10A1A0C3">
    <vt:lpwstr/>
  </property>
  <property fmtid="{D5CDD505-2E9C-101B-9397-08002B2CF9AE}" pid="34" name="IVID84D77F24">
    <vt:lpwstr/>
  </property>
  <property fmtid="{D5CDD505-2E9C-101B-9397-08002B2CF9AE}" pid="35" name="IVID54462993">
    <vt:lpwstr/>
  </property>
  <property fmtid="{D5CDD505-2E9C-101B-9397-08002B2CF9AE}" pid="36" name="IVID282516E3">
    <vt:lpwstr/>
  </property>
  <property fmtid="{D5CDD505-2E9C-101B-9397-08002B2CF9AE}" pid="37" name="IVID3C3D13DE">
    <vt:lpwstr/>
  </property>
  <property fmtid="{D5CDD505-2E9C-101B-9397-08002B2CF9AE}" pid="38" name="IVID443013D6">
    <vt:lpwstr/>
  </property>
  <property fmtid="{D5CDD505-2E9C-101B-9397-08002B2CF9AE}" pid="39" name="IVID28621700">
    <vt:lpwstr/>
  </property>
  <property fmtid="{D5CDD505-2E9C-101B-9397-08002B2CF9AE}" pid="40" name="IVID273D15DD">
    <vt:lpwstr/>
  </property>
  <property fmtid="{D5CDD505-2E9C-101B-9397-08002B2CF9AE}" pid="41" name="IVID276411F6">
    <vt:lpwstr/>
  </property>
  <property fmtid="{D5CDD505-2E9C-101B-9397-08002B2CF9AE}" pid="42" name="IVID366C1B04">
    <vt:lpwstr/>
  </property>
  <property fmtid="{D5CDD505-2E9C-101B-9397-08002B2CF9AE}" pid="43" name="IVID386618F5">
    <vt:lpwstr/>
  </property>
  <property fmtid="{D5CDD505-2E9C-101B-9397-08002B2CF9AE}" pid="44" name="IVID2E4416F6">
    <vt:lpwstr/>
  </property>
  <property fmtid="{D5CDD505-2E9C-101B-9397-08002B2CF9AE}" pid="45" name="IVID3C4114D5">
    <vt:lpwstr/>
  </property>
  <property fmtid="{D5CDD505-2E9C-101B-9397-08002B2CF9AE}" pid="46" name="IVID2D5219E2">
    <vt:lpwstr/>
  </property>
  <property fmtid="{D5CDD505-2E9C-101B-9397-08002B2CF9AE}" pid="47" name="IVID1B7510E8">
    <vt:lpwstr/>
  </property>
  <property fmtid="{D5CDD505-2E9C-101B-9397-08002B2CF9AE}" pid="48" name="IVIDF0512FF">
    <vt:lpwstr/>
  </property>
  <property fmtid="{D5CDD505-2E9C-101B-9397-08002B2CF9AE}" pid="49" name="IVID1F5E15E5">
    <vt:lpwstr/>
  </property>
</Properties>
</file>